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0500" activeTab="2"/>
  </bookViews>
  <sheets>
    <sheet name="企业用工服务收支余明细表" sheetId="1" r:id="rId1"/>
    <sheet name="企业用工服务工作经费支出明细表 " sheetId="2" r:id="rId2"/>
    <sheet name="活动实施情况表" sheetId="3" r:id="rId3"/>
    <sheet name="指标评分表" sheetId="4" r:id="rId4"/>
  </sheets>
  <definedNames>
    <definedName name="_xlfn._FV" hidden="1">#NAME?</definedName>
    <definedName name="_xlnm.Print_Area" localSheetId="1">'企业用工服务工作经费支出明细表 '!$A$1:$L$8</definedName>
    <definedName name="_xlnm.Print_Area" localSheetId="0">'企业用工服务收支余明细表'!$A$1:$G$11</definedName>
    <definedName name="_xlnm.Print_Titles" localSheetId="2">'活动实施情况表'!$4:$5</definedName>
    <definedName name="_xlnm.Print_Titles" localSheetId="3">'指标评分表'!$1:$3</definedName>
  </definedNames>
  <calcPr fullCalcOnLoad="1"/>
</workbook>
</file>

<file path=xl/sharedStrings.xml><?xml version="1.0" encoding="utf-8"?>
<sst xmlns="http://schemas.openxmlformats.org/spreadsheetml/2006/main" count="231" uniqueCount="226">
  <si>
    <t>附件1</t>
  </si>
  <si>
    <t>单位：人民币万元</t>
  </si>
  <si>
    <t>合计</t>
  </si>
  <si>
    <t>单位：人民币万元</t>
  </si>
  <si>
    <t>序号</t>
  </si>
  <si>
    <t>项目名称</t>
  </si>
  <si>
    <t>合计</t>
  </si>
  <si>
    <t>附件3</t>
  </si>
  <si>
    <t>附件2</t>
  </si>
  <si>
    <t>备注</t>
  </si>
  <si>
    <t>支付时间</t>
  </si>
  <si>
    <t xml:space="preserve"> 合计</t>
  </si>
  <si>
    <t>2020.1.1-2020.12.31</t>
  </si>
  <si>
    <t>2021.1.1-2021.8.31</t>
  </si>
  <si>
    <t>项目支出-招聘专项</t>
  </si>
  <si>
    <t>委托业务费</t>
  </si>
  <si>
    <t>其他交通费用</t>
  </si>
  <si>
    <r>
      <rPr>
        <sz val="11"/>
        <color indexed="8"/>
        <rFont val="宋体"/>
        <family val="0"/>
      </rPr>
      <t>培训费</t>
    </r>
  </si>
  <si>
    <r>
      <rPr>
        <sz val="11"/>
        <color indexed="8"/>
        <rFont val="宋体"/>
        <family val="0"/>
      </rPr>
      <t>印刷费</t>
    </r>
  </si>
  <si>
    <r>
      <rPr>
        <sz val="11"/>
        <color indexed="8"/>
        <rFont val="宋体"/>
        <family val="0"/>
      </rPr>
      <t>差旅费</t>
    </r>
  </si>
  <si>
    <r>
      <t>2020.12.31</t>
    </r>
    <r>
      <rPr>
        <sz val="11"/>
        <color indexed="8"/>
        <rFont val="宋体"/>
        <family val="0"/>
      </rPr>
      <t>结余情况</t>
    </r>
  </si>
  <si>
    <r>
      <t>2</t>
    </r>
    <r>
      <rPr>
        <sz val="11"/>
        <color indexed="8"/>
        <rFont val="Times New Roman"/>
        <family val="1"/>
      </rPr>
      <t>021.8.31</t>
    </r>
    <r>
      <rPr>
        <sz val="11"/>
        <color indexed="8"/>
        <rFont val="宋体"/>
        <family val="0"/>
      </rPr>
      <t>结余情况</t>
    </r>
  </si>
  <si>
    <r>
      <t>2</t>
    </r>
    <r>
      <rPr>
        <sz val="11"/>
        <color indexed="8"/>
        <rFont val="Times New Roman"/>
        <family val="1"/>
      </rPr>
      <t>020</t>
    </r>
    <r>
      <rPr>
        <sz val="11"/>
        <color indexed="8"/>
        <rFont val="宋体"/>
        <family val="0"/>
      </rPr>
      <t>年资金执行率</t>
    </r>
  </si>
  <si>
    <r>
      <t>2020</t>
    </r>
    <r>
      <rPr>
        <sz val="11"/>
        <color indexed="8"/>
        <rFont val="宋体"/>
        <family val="0"/>
      </rPr>
      <t>年</t>
    </r>
    <r>
      <rPr>
        <sz val="11"/>
        <color indexed="8"/>
        <rFont val="Times New Roman"/>
        <family val="1"/>
      </rPr>
      <t>1-12</t>
    </r>
    <r>
      <rPr>
        <sz val="11"/>
        <color indexed="8"/>
        <rFont val="宋体"/>
        <family val="0"/>
      </rPr>
      <t>月支出</t>
    </r>
  </si>
  <si>
    <r>
      <t>2</t>
    </r>
    <r>
      <rPr>
        <sz val="11"/>
        <color indexed="8"/>
        <rFont val="Times New Roman"/>
        <family val="1"/>
      </rPr>
      <t>021</t>
    </r>
    <r>
      <rPr>
        <sz val="11"/>
        <color indexed="8"/>
        <rFont val="宋体"/>
        <family val="0"/>
      </rPr>
      <t>年</t>
    </r>
    <r>
      <rPr>
        <sz val="11"/>
        <color indexed="8"/>
        <rFont val="Times New Roman"/>
        <family val="1"/>
      </rPr>
      <t>1-8</t>
    </r>
    <r>
      <rPr>
        <sz val="11"/>
        <color indexed="8"/>
        <rFont val="宋体"/>
        <family val="0"/>
      </rPr>
      <t>月支出</t>
    </r>
  </si>
  <si>
    <r>
      <rPr>
        <sz val="11"/>
        <color indexed="8"/>
        <rFont val="宋体"/>
        <family val="0"/>
      </rPr>
      <t>收入情况</t>
    </r>
  </si>
  <si>
    <r>
      <rPr>
        <sz val="11"/>
        <color indexed="8"/>
        <rFont val="宋体"/>
        <family val="0"/>
      </rPr>
      <t>支出情况</t>
    </r>
  </si>
  <si>
    <r>
      <rPr>
        <sz val="11"/>
        <color indexed="8"/>
        <rFont val="宋体"/>
        <family val="0"/>
      </rPr>
      <t>收入项目</t>
    </r>
  </si>
  <si>
    <r>
      <rPr>
        <sz val="11"/>
        <color indexed="8"/>
        <rFont val="宋体"/>
        <family val="0"/>
      </rPr>
      <t>金额</t>
    </r>
  </si>
  <si>
    <r>
      <rPr>
        <sz val="11"/>
        <color indexed="8"/>
        <rFont val="宋体"/>
        <family val="0"/>
      </rPr>
      <t>支出项目</t>
    </r>
  </si>
  <si>
    <r>
      <rPr>
        <sz val="11"/>
        <color indexed="8"/>
        <rFont val="宋体"/>
        <family val="0"/>
      </rPr>
      <t>上年指标结余</t>
    </r>
  </si>
  <si>
    <r>
      <rPr>
        <sz val="11"/>
        <color indexed="8"/>
        <rFont val="宋体"/>
        <family val="0"/>
      </rPr>
      <t>本年预算拨入</t>
    </r>
  </si>
  <si>
    <r>
      <rPr>
        <sz val="11"/>
        <color indexed="8"/>
        <rFont val="宋体"/>
        <family val="0"/>
      </rPr>
      <t>合计</t>
    </r>
  </si>
  <si>
    <r>
      <rPr>
        <sz val="11"/>
        <color indexed="8"/>
        <rFont val="宋体"/>
        <family val="0"/>
      </rPr>
      <t>合计</t>
    </r>
  </si>
  <si>
    <t>2020年6-7月高校毕业生招聘季专场活动</t>
  </si>
  <si>
    <t>湘潭大学、湖南科技大学</t>
  </si>
  <si>
    <t>时间</t>
  </si>
  <si>
    <t>2020.6-12</t>
  </si>
  <si>
    <t>备注</t>
  </si>
  <si>
    <t>活动费用</t>
  </si>
  <si>
    <t>常德技师学校</t>
  </si>
  <si>
    <t>组织31名学名进行培训</t>
  </si>
  <si>
    <t>伙食补助</t>
  </si>
  <si>
    <t>印刷费</t>
  </si>
  <si>
    <t>培训费</t>
  </si>
  <si>
    <t>人才数据采集工作及人才资源管理业务培训会议方案</t>
  </si>
  <si>
    <t>2020年校招活动方案</t>
  </si>
  <si>
    <t>2020.6.10</t>
  </si>
  <si>
    <t>常德高新区党校会议室</t>
  </si>
  <si>
    <t>安排高学历、高职称、高技术人才的数据采集工作；人力资源管理业务培训（150家企业）</t>
  </si>
  <si>
    <t>地点/服务单位</t>
  </si>
  <si>
    <t>2020.7.31</t>
  </si>
  <si>
    <t>委托业务费</t>
  </si>
  <si>
    <t>"点亮万家灯火"就业帮扶活动-中河口镇专场招聘会</t>
  </si>
  <si>
    <t>内容</t>
  </si>
  <si>
    <t>活动的组织策划、人力、资源、物料的统筹安排、线上线下的宣传报导及活动视频拍摄、后期资料整理汇编、制作图文信息以及平台发布等内容。（附招聘会工作方案，50家用人单位1500多名务工人员和高校毕业生）</t>
  </si>
  <si>
    <t>2020.10.16</t>
  </si>
  <si>
    <t>同上（为本地20家企业提供招聘服务，重点为建档立卡贫困人员、退捕渔民、未就业返乡农民工、高校毕业生、军队退役人员等群体搭建就业服务平台，引导就近就业）</t>
  </si>
  <si>
    <t>“点亮万家灯火”就业扶贫服务现场招聘会（方案）</t>
  </si>
  <si>
    <t>2020.9.24-9.26</t>
  </si>
  <si>
    <t>怀化市新晃县鼓楼广场</t>
  </si>
  <si>
    <t>参会人员共29人，其中企业11家</t>
  </si>
  <si>
    <t>高新区劳动关系相关业务知识培训实施方案</t>
  </si>
  <si>
    <t>帮助园区企业人事负责人提升职业技能水平采取个人自学（发放书籍）与集中培训（150家企业、培训学员45人）</t>
  </si>
  <si>
    <t>差旅费</t>
  </si>
  <si>
    <t>"点亮万家灯火"就业帮扶活动-石门县现场招聘会</t>
  </si>
  <si>
    <t>石门/常德市前程人力资源有限公司</t>
  </si>
  <si>
    <t>中河口/常德优博文化产业发展有限公司</t>
  </si>
  <si>
    <t>高新区管委会/常德优博文化产业发展有限公司</t>
  </si>
  <si>
    <t>参加招聘会企业不少于15家以上，提供各类就业岗位600个以上，现场进场求职人数350人以上；招聘数据汇总报人力资源中心</t>
  </si>
  <si>
    <t>2020.11.13</t>
  </si>
  <si>
    <t>湖南知名企业巡回校园招聘</t>
  </si>
  <si>
    <t>湖南理工学院、湖南科技大学、湖南工商大学、湖南工业大学、湖南农业大学、湖南师范大学、湖南交通职业技术学院/湖南人才市场有限公司</t>
  </si>
  <si>
    <t>各高校巡回招聘</t>
  </si>
  <si>
    <t>招聘费</t>
  </si>
  <si>
    <t>组织20名学名进行培训</t>
  </si>
  <si>
    <t>2020.5.26</t>
  </si>
  <si>
    <t>2020.10.9</t>
  </si>
  <si>
    <t>2020.9-11</t>
  </si>
  <si>
    <t>高校就业帮扶服务活动</t>
  </si>
  <si>
    <t>2020.12.31</t>
  </si>
  <si>
    <t>高新区返乡创业中心前坪/常德优博文化产业发展有限公司</t>
  </si>
  <si>
    <t>湖南应用技术学院专场（12家企业）</t>
  </si>
  <si>
    <t>园区重点企业用工火车站集中宣传月活动</t>
  </si>
  <si>
    <t>2021.1.8-2.8</t>
  </si>
  <si>
    <t>常德火车站/常德优博文化产业发展有限公司</t>
  </si>
  <si>
    <t>焊工培训班一期</t>
  </si>
  <si>
    <t>焊工培训班二期</t>
  </si>
  <si>
    <t>2020.11.9-11.11</t>
  </si>
  <si>
    <t>2020年常德市促就业重点企业用工服务专场招聘会</t>
  </si>
  <si>
    <t>其他交通费</t>
  </si>
  <si>
    <t>收入</t>
  </si>
  <si>
    <t>合计</t>
  </si>
  <si>
    <t>2020年高新区企业用工服务经费支出明细表</t>
  </si>
  <si>
    <t>招聘费</t>
  </si>
  <si>
    <t>伙食补助费</t>
  </si>
  <si>
    <t>附件4</t>
  </si>
  <si>
    <t>一级指标</t>
  </si>
  <si>
    <t>分值</t>
  </si>
  <si>
    <t>二级指标</t>
  </si>
  <si>
    <t>三级指标</t>
  </si>
  <si>
    <t>指标解释</t>
  </si>
  <si>
    <t>指标说明</t>
  </si>
  <si>
    <t>评价得分</t>
  </si>
  <si>
    <t>扣分</t>
  </si>
  <si>
    <t>扣分原因</t>
  </si>
  <si>
    <t>决策</t>
  </si>
  <si>
    <t>项目立项</t>
  </si>
  <si>
    <t>立项依据充分性</t>
  </si>
  <si>
    <t>项目立项是否符合法律法规、相关政策、发展规划以及部门职责，用以反映和考核项目立项依据情况。</t>
  </si>
  <si>
    <t>①项目立项是否符合国家相关法律法规、国民经济发展规划和相关政策（0.5分）；</t>
  </si>
  <si>
    <t>立项依据充分</t>
  </si>
  <si>
    <t>②项目立项是否符合行业发展规划和政策要求（0.5分）；</t>
  </si>
  <si>
    <t>③项目立项是否与部门职责范围相符，属于部门履职所需（0.5分）；</t>
  </si>
  <si>
    <t>④项目是否属于公共财政支持范围，是否符合中央、地方事权支出责任划分原则（0.5分）；</t>
  </si>
  <si>
    <t>⑤项目是否与相关部门同类预算支出或部门内部相关预算支出重复（0.5分）。</t>
  </si>
  <si>
    <t>立项程序规范性</t>
  </si>
  <si>
    <t>项目申请、设立过程是否符合相关要求，用以反映和考核项目立项的规范情况。</t>
  </si>
  <si>
    <t>①项目是否按照规定的程序申请设立（0.5分）；</t>
  </si>
  <si>
    <t>立项程序规范</t>
  </si>
  <si>
    <t>②审批文件、材料是否符合相关要求（0.5分）；</t>
  </si>
  <si>
    <t>③事前是否已经过必要的可行性研究、专家论证、风险评估、绩效评估、集体决策（0.5分）。</t>
  </si>
  <si>
    <t>绩效目标</t>
  </si>
  <si>
    <t>绩效目标合理性</t>
  </si>
  <si>
    <t>项目所设定的绩效目标是否依据充分，是否符合客观实际，用以反映和考核绩效目标与项目实施的相符情况。</t>
  </si>
  <si>
    <t>①项目是否有绩效目标（0.5分）；</t>
  </si>
  <si>
    <t>目标合理</t>
  </si>
  <si>
    <t>②项目绩效目标与实际工作内容是否具有相关性（0.5分）；</t>
  </si>
  <si>
    <t>③项目预期产出效益和效果是否符合正常的业绩水平（0.5分）；</t>
  </si>
  <si>
    <t>④是否与预算确定的项目投资额或资金量相匹配（0.5分）。</t>
  </si>
  <si>
    <t>绩效指标明确性</t>
  </si>
  <si>
    <t>依据绩效目标设定的绩效指标是否清晰、细化、可衡量等，用以反映和考核预算支出绩效目标的明细化情况。</t>
  </si>
  <si>
    <t>①是否将项目绩效目标细化分解为具体的绩效指标（1分）；</t>
  </si>
  <si>
    <t>②是否通过清晰、可衡量的指标值予以体现（1分）；</t>
  </si>
  <si>
    <t>③是否与项目目标任务数或计划数相对应（1分）。</t>
  </si>
  <si>
    <t>资金投入</t>
  </si>
  <si>
    <t>预算编制科学性</t>
  </si>
  <si>
    <t>项目预算编制是否经过科学论证、有明确标准，资金额度与年度目标是否相适应，用以反映和考核预算支出预算编制的科学性、合理性情况。</t>
  </si>
  <si>
    <t>①预算编制是否经过科学论证（1分）；</t>
  </si>
  <si>
    <t>②预算内容与支出内容是否匹配（1分）；</t>
  </si>
  <si>
    <t>③预算额度测算依据是否充分，是否按照标准编制（1分）；</t>
  </si>
  <si>
    <t>④预算确定的项目投资额或资金量是否与工作任务相匹配（1分）。</t>
  </si>
  <si>
    <t>资金分配合理性</t>
  </si>
  <si>
    <t>项目预算资金分配是否有测算依据，用以反映和考核项目算资金分配的科学性、合理性情况。</t>
  </si>
  <si>
    <t>①预算资金分配依据是否充分（1分）；</t>
  </si>
  <si>
    <t>资金分配合理</t>
  </si>
  <si>
    <t>②资金分配额度是否合理，与项目实施单位或地方实际是否相适应（1分）。</t>
  </si>
  <si>
    <t>过程</t>
  </si>
  <si>
    <t>资金管理</t>
  </si>
  <si>
    <t>资金到位率</t>
  </si>
  <si>
    <t>实际到位资金与预算资金的比率，用以反映和考核资金落实情况对预算支出实施的总体保障程度。</t>
  </si>
  <si>
    <t>资金到位率=（实际到位资金/预算资金）×100%；</t>
  </si>
  <si>
    <t>资金到位率100%</t>
  </si>
  <si>
    <t>实际到位资金：一定时期（本年度或项目期）内落实到具体项目的资金；</t>
  </si>
  <si>
    <t>预算资金：一定时期（本年度或项目期）内预算安排到具体预算支出的资金。</t>
  </si>
  <si>
    <t>预算执行率</t>
  </si>
  <si>
    <t>项目预算资金是否按照计划执行，用以反映或考核预算支出预算执行情况。</t>
  </si>
  <si>
    <t>预算执行率=（实际支出资金/实际到位资金）×100%；</t>
  </si>
  <si>
    <t>实际支出资金：一定时期（本年度或项目期）内项目实际拨付的资金。</t>
  </si>
  <si>
    <t>资金使用合规性</t>
  </si>
  <si>
    <t>项目资金使用是否符合相关的财务管理制度规定，用以反映和考核项目资金的规范运行情况。</t>
  </si>
  <si>
    <t>①是否符合国家财经法规（1分）；</t>
  </si>
  <si>
    <t>②是否符合财务管理制度以及专项资金管理办法的规定（1分）；</t>
  </si>
  <si>
    <t>组织实施</t>
  </si>
  <si>
    <t>管理制度健全性</t>
  </si>
  <si>
    <t>项目实施单位的财务和业务管理制度是否健全，用以反映和考核财务和业务管理制度对预算支出顺利实施的保障情况。</t>
  </si>
  <si>
    <t>①是否已制定或具有相应的专项资金管理办法，财务管理制度是否合法、合规、完整,（2分）；</t>
  </si>
  <si>
    <t>②是否已制定或具有相应的业务管理制度，业务管理制度是否合法、合规、完整（2分）。</t>
  </si>
  <si>
    <t>产出</t>
  </si>
  <si>
    <t>产出数量</t>
  </si>
  <si>
    <t>实际完成率</t>
  </si>
  <si>
    <t>项目实施的实际产出数与计划产出数的比率，用以反映和考核预算支出产出数量目标的实现程度。</t>
  </si>
  <si>
    <t>产出质量</t>
  </si>
  <si>
    <t>质量达标率</t>
  </si>
  <si>
    <t>项目完成的质量达标产出数与实际产出数的比率，用以反映和考核项目产出质量目标的实现程度。</t>
  </si>
  <si>
    <t>产出时效</t>
  </si>
  <si>
    <t>完成及时性</t>
  </si>
  <si>
    <t>预算支出实际完成时间与计划完成时间的比较，用以反映和考核预算支出产出时效目标的实现程度。</t>
  </si>
  <si>
    <t>产出成本</t>
  </si>
  <si>
    <t>成本节约率</t>
  </si>
  <si>
    <t>完成预算支出计划工作目标的实际节约成本与计划成本的比率，用以反映和考核预算支出的成本节约程度。</t>
  </si>
  <si>
    <t>成本节约率=（计划成本-实际成本）/计划成本×100%。</t>
  </si>
  <si>
    <t>效益</t>
  </si>
  <si>
    <t>项目效益</t>
  </si>
  <si>
    <t>社会效益</t>
  </si>
  <si>
    <t>项目实施所产生的社会效益。</t>
  </si>
  <si>
    <t>可持续影响</t>
  </si>
  <si>
    <t>项目实施所产生的可持续影响。</t>
  </si>
  <si>
    <t>社会公众满意度</t>
  </si>
  <si>
    <t>社会公众或服务对象对项目实施效果的满意程度。</t>
  </si>
  <si>
    <t>合计</t>
  </si>
  <si>
    <t>2020年常德高新区企业用工服务经费专项资金项目支出绩效评价指标体系</t>
  </si>
  <si>
    <t>2020年常德高新区企业用工服务经费活动实施情况表</t>
  </si>
  <si>
    <t>2020年常德高新区企业用工服务经费收支余明细表</t>
  </si>
  <si>
    <t xml:space="preserve">部分年度绩效目标未对应反映产出情况的数量指标、质量指标扣1分
</t>
  </si>
  <si>
    <t>专项资金制度待完善，扣2分；项目管理制度不全面，扣2分。</t>
  </si>
  <si>
    <t>成本节约率＝（50-51.97）/50*100%=-3.94%,扣0.5分。</t>
  </si>
  <si>
    <r>
      <t>按规定时间完成任务，完成率100%(3分)</t>
    </r>
    <r>
      <rPr>
        <sz val="10"/>
        <color indexed="8"/>
        <rFont val="宋体"/>
        <family val="0"/>
      </rPr>
      <t>。</t>
    </r>
  </si>
  <si>
    <t>举办技能培训实际开始时间迟于单位提交的《项目支出目标申报表》中所定计划开始时间，及时率未达100%</t>
  </si>
  <si>
    <t>促进企业发展；拓宽就业渠道；提升服务效益。</t>
  </si>
  <si>
    <t>问卷调查社会公众综合满意度达95%以上得6分；95%-85%得5分；85%-80%得4分；80%-75%得3分；75%-70%得2分；70%以下不得分。</t>
  </si>
  <si>
    <r>
      <t>按计划实施及时率100%(3分)</t>
    </r>
    <r>
      <rPr>
        <sz val="10"/>
        <color indexed="8"/>
        <rFont val="宋体"/>
        <family val="0"/>
      </rPr>
      <t>；</t>
    </r>
  </si>
  <si>
    <r>
      <t>①</t>
    </r>
    <r>
      <rPr>
        <sz val="10"/>
        <color indexed="8"/>
        <rFont val="宋体"/>
        <family val="0"/>
      </rPr>
      <t>是否遵守相关法律法规和相关管理规定（2分）；</t>
    </r>
  </si>
  <si>
    <t>①完成园区企业年度入职员工数,3000人/年（3分）；</t>
  </si>
  <si>
    <r>
      <t>①完成现场招聘会5场次</t>
    </r>
    <r>
      <rPr>
        <sz val="10"/>
        <color indexed="8"/>
        <rFont val="宋体"/>
        <family val="0"/>
      </rPr>
      <t>（4分）；</t>
    </r>
  </si>
  <si>
    <t>②完成相关业务知识及技能提升培训2场次，焊工培训人次60名以上（4分），每一项不完成扣2分；</t>
  </si>
  <si>
    <t>③完成高校春秋两季招聘会（4分）。</t>
  </si>
  <si>
    <t>两次焊工培训人次共52名，未达到培训60人次目标，扣2分。</t>
  </si>
  <si>
    <t>②培训合格率100%(3）分，100%得3分；90%-99%得2分；80%-89%得1分；70%-79%得0.5分；70%以下不得分；</t>
  </si>
  <si>
    <t>③焊工培训上岗率100%（3分），100%得3分；90%-99%得2分；80%-89%得1分；70%-79%得0.5分；70%以下不得分；</t>
  </si>
  <si>
    <t>④高端人才引进人数（研究生及以上）&gt;0人（3）分；</t>
  </si>
  <si>
    <t>④项目实施方案、合同及等资料是否齐全并及时归档（2分），每发现1项不合规扣1分，扣完为止；</t>
  </si>
  <si>
    <t>该项目形成良性循环机制，项目政策能持续执行、项目成效影响可持续得6分；未形成良性循环机制，影响项目的可持续性酌情扣分。</t>
  </si>
  <si>
    <t>③资金的拨付审批程序是否完善、附件是否合规完整（2分），每发现1项不合规扣1分，扣完为止；</t>
  </si>
  <si>
    <t>④是否存在截留、挤占、挪用、虚列支出等情况（2分）；</t>
  </si>
  <si>
    <r>
      <t>⑤</t>
    </r>
    <r>
      <rPr>
        <sz val="10"/>
        <color indexed="8"/>
        <rFont val="宋体"/>
        <family val="0"/>
      </rPr>
      <t>专项资金核算是否准确完整（2分），每发现1项不合规扣1分，扣完为止；</t>
    </r>
  </si>
  <si>
    <r>
      <t>②项目调整有支出调整手续是否完备（3分）,每发现1项不合规扣1.5分，扣完为止</t>
    </r>
    <r>
      <rPr>
        <sz val="10"/>
        <color indexed="8"/>
        <rFont val="宋体"/>
        <family val="0"/>
      </rPr>
      <t>；</t>
    </r>
  </si>
  <si>
    <t>③合同管理是否规范，合同条款是否完整，是否有效执行（3分）；</t>
  </si>
  <si>
    <t>预算执行率=42.86/50=85.72%</t>
  </si>
  <si>
    <t>社会公众满意度95.91%</t>
  </si>
  <si>
    <r>
      <t>根据项目资金的实际到位率计算得分，100%计2分，9</t>
    </r>
    <r>
      <rPr>
        <sz val="10"/>
        <color indexed="8"/>
        <rFont val="宋体"/>
        <family val="0"/>
      </rPr>
      <t>0%（含）-100%计1分，80%（含）-90%计0.5分，80%以下不计分；</t>
    </r>
  </si>
  <si>
    <t>根据项目资金的实际执行率计算得分，100%计2分，95%（含）-100%计1分，90%（含）-95%计0.5分，90%以下不计分；</t>
  </si>
  <si>
    <r>
      <t>成本节约率≧0得</t>
    </r>
    <r>
      <rPr>
        <sz val="10"/>
        <color indexed="8"/>
        <rFont val="宋体"/>
        <family val="0"/>
      </rPr>
      <t>4分。</t>
    </r>
    <r>
      <rPr>
        <sz val="10"/>
        <color indexed="8"/>
        <rFont val="宋体"/>
        <family val="0"/>
      </rPr>
      <t>每超过5%扣0.5分,扣完为止。</t>
    </r>
  </si>
  <si>
    <t>制度执行有效性</t>
  </si>
  <si>
    <t>项目实施是否符合相关管理规定，用以反映和考核相关管理制度的有效执行情况。</t>
  </si>
  <si>
    <t>入账明细科目不准确，扣1分；入账单位不准确，扣1分</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</si>
</sst>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 numFmtId="182" formatCode="0_ "/>
    <numFmt numFmtId="183" formatCode="0.00_ "/>
    <numFmt numFmtId="184" formatCode="m&quot;月&quot;d&quot;日&quot;;@"/>
    <numFmt numFmtId="185" formatCode="#,##0.00_ "/>
    <numFmt numFmtId="186" formatCode="#,##0_);[Red]\(#,##0\)"/>
    <numFmt numFmtId="187" formatCode="0.0000_);[Red]\(0.0000\)"/>
    <numFmt numFmtId="188" formatCode="_ * #,##0.000000_ ;_ * \-#,##0.000000_ ;_ * &quot;-&quot;??????_ ;_ @_ "/>
    <numFmt numFmtId="189" formatCode="_ * #,##0.0000_ ;_ * \-#,##0.0000_ ;_ * &quot;-&quot;????_ ;_ @_ "/>
    <numFmt numFmtId="190" formatCode="0.00_);[Red]\(0.00\)"/>
    <numFmt numFmtId="191" formatCode="\-"/>
    <numFmt numFmtId="192" formatCode="mmm\-yyyy"/>
    <numFmt numFmtId="193" formatCode="#,##0.00_);[Red]\(#,##0.00\)"/>
  </numFmts>
  <fonts count="57">
    <font>
      <sz val="11"/>
      <color indexed="8"/>
      <name val="宋体"/>
      <family val="0"/>
    </font>
    <font>
      <sz val="12"/>
      <name val="宋体"/>
      <family val="0"/>
    </font>
    <font>
      <sz val="22"/>
      <name val="黑体"/>
      <family val="3"/>
    </font>
    <font>
      <sz val="11"/>
      <name val="仿宋_GB2312"/>
      <family val="3"/>
    </font>
    <font>
      <sz val="11"/>
      <color indexed="9"/>
      <name val="宋体"/>
      <family val="0"/>
    </font>
    <font>
      <sz val="10"/>
      <name val="Arial"/>
      <family val="2"/>
    </font>
    <font>
      <b/>
      <sz val="18"/>
      <color indexed="56"/>
      <name val="宋体"/>
      <family val="0"/>
    </font>
    <font>
      <sz val="11"/>
      <color indexed="60"/>
      <name val="宋体"/>
      <family val="0"/>
    </font>
    <font>
      <sz val="11"/>
      <color indexed="17"/>
      <name val="宋体"/>
      <family val="0"/>
    </font>
    <font>
      <b/>
      <sz val="15"/>
      <color indexed="56"/>
      <name val="宋体"/>
      <family val="0"/>
    </font>
    <font>
      <b/>
      <sz val="11"/>
      <color indexed="52"/>
      <name val="宋体"/>
      <family val="0"/>
    </font>
    <font>
      <b/>
      <sz val="11"/>
      <color indexed="56"/>
      <name val="宋体"/>
      <family val="0"/>
    </font>
    <font>
      <sz val="11"/>
      <color indexed="62"/>
      <name val="宋体"/>
      <family val="0"/>
    </font>
    <font>
      <i/>
      <sz val="11"/>
      <color indexed="23"/>
      <name val="宋体"/>
      <family val="0"/>
    </font>
    <font>
      <sz val="11"/>
      <color indexed="20"/>
      <name val="宋体"/>
      <family val="0"/>
    </font>
    <font>
      <sz val="11"/>
      <color indexed="52"/>
      <name val="宋体"/>
      <family val="0"/>
    </font>
    <font>
      <b/>
      <sz val="11"/>
      <color indexed="9"/>
      <name val="宋体"/>
      <family val="0"/>
    </font>
    <font>
      <sz val="11"/>
      <color indexed="10"/>
      <name val="宋体"/>
      <family val="0"/>
    </font>
    <font>
      <b/>
      <sz val="11"/>
      <color indexed="8"/>
      <name val="宋体"/>
      <family val="0"/>
    </font>
    <font>
      <b/>
      <sz val="13"/>
      <color indexed="56"/>
      <name val="宋体"/>
      <family val="0"/>
    </font>
    <font>
      <b/>
      <sz val="11"/>
      <color indexed="63"/>
      <name val="宋体"/>
      <family val="0"/>
    </font>
    <font>
      <sz val="9"/>
      <name val="宋体"/>
      <family val="0"/>
    </font>
    <font>
      <sz val="9"/>
      <color indexed="8"/>
      <name val="Arial Narrow"/>
      <family val="2"/>
    </font>
    <font>
      <sz val="18"/>
      <color indexed="8"/>
      <name val="宋体"/>
      <family val="0"/>
    </font>
    <font>
      <sz val="6"/>
      <color indexed="8"/>
      <name val="宋体"/>
      <family val="0"/>
    </font>
    <font>
      <sz val="10"/>
      <color indexed="8"/>
      <name val="宋体"/>
      <family val="0"/>
    </font>
    <font>
      <sz val="11"/>
      <color indexed="8"/>
      <name val="Times New Roman"/>
      <family val="1"/>
    </font>
    <font>
      <sz val="10"/>
      <color indexed="8"/>
      <name val="Times New Roman"/>
      <family val="1"/>
    </font>
    <font>
      <sz val="9"/>
      <color indexed="8"/>
      <name val="宋体"/>
      <family val="0"/>
    </font>
    <font>
      <sz val="10"/>
      <name val="宋体"/>
      <family val="0"/>
    </font>
    <font>
      <u val="single"/>
      <sz val="11"/>
      <color indexed="12"/>
      <name val="宋体"/>
      <family val="0"/>
    </font>
    <font>
      <u val="single"/>
      <sz val="11"/>
      <color indexed="20"/>
      <name val="宋体"/>
      <family val="0"/>
    </font>
    <font>
      <b/>
      <sz val="11"/>
      <color indexed="8"/>
      <name val="Times New Roman"/>
      <family val="1"/>
    </font>
    <font>
      <b/>
      <sz val="10"/>
      <color indexed="8"/>
      <name val="宋体"/>
      <family val="0"/>
    </font>
    <font>
      <b/>
      <sz val="9"/>
      <color indexed="8"/>
      <name val="宋体"/>
      <family val="0"/>
    </font>
    <font>
      <sz val="9"/>
      <color indexed="8"/>
      <name val="Times New Roman"/>
      <family val="1"/>
    </font>
    <font>
      <b/>
      <sz val="9"/>
      <color indexed="8"/>
      <name val="Times New Roman"/>
      <family val="1"/>
    </font>
    <font>
      <sz val="16"/>
      <color indexed="8"/>
      <name val="宋体"/>
      <family val="0"/>
    </font>
    <font>
      <sz val="11"/>
      <color theme="1"/>
      <name val="Calibri"/>
      <family val="0"/>
    </font>
    <font>
      <u val="single"/>
      <sz val="11"/>
      <color theme="10"/>
      <name val="宋体"/>
      <family val="0"/>
    </font>
    <font>
      <u val="single"/>
      <sz val="11"/>
      <color theme="11"/>
      <name val="宋体"/>
      <family val="0"/>
    </font>
    <font>
      <sz val="9"/>
      <color theme="1"/>
      <name val="Arial Narrow"/>
      <family val="2"/>
    </font>
    <font>
      <sz val="18"/>
      <color theme="1"/>
      <name val="Calibri"/>
      <family val="0"/>
    </font>
    <font>
      <sz val="11"/>
      <color theme="1"/>
      <name val="宋体"/>
      <family val="0"/>
    </font>
    <font>
      <sz val="11"/>
      <color theme="1"/>
      <name val="Times New Roman"/>
      <family val="1"/>
    </font>
    <font>
      <b/>
      <sz val="11"/>
      <color theme="1"/>
      <name val="Times New Roman"/>
      <family val="1"/>
    </font>
    <font>
      <sz val="11"/>
      <color rgb="FF000000"/>
      <name val="宋体"/>
      <family val="0"/>
    </font>
    <font>
      <sz val="9"/>
      <color theme="1"/>
      <name val="Calibri"/>
      <family val="0"/>
    </font>
    <font>
      <b/>
      <sz val="10"/>
      <color theme="1"/>
      <name val="宋体"/>
      <family val="0"/>
    </font>
    <font>
      <sz val="10"/>
      <color theme="1"/>
      <name val="宋体"/>
      <family val="0"/>
    </font>
    <font>
      <sz val="9"/>
      <color theme="1"/>
      <name val="宋体"/>
      <family val="0"/>
    </font>
    <font>
      <b/>
      <sz val="9"/>
      <color theme="1"/>
      <name val="Calibri"/>
      <family val="0"/>
    </font>
    <font>
      <sz val="9"/>
      <color theme="1"/>
      <name val="Times New Roman"/>
      <family val="1"/>
    </font>
    <font>
      <b/>
      <sz val="9"/>
      <color theme="1"/>
      <name val="Times New Roman"/>
      <family val="1"/>
    </font>
    <font>
      <b/>
      <sz val="11"/>
      <color theme="1"/>
      <name val="宋体"/>
      <family val="0"/>
    </font>
    <font>
      <sz val="16"/>
      <color theme="1"/>
      <name val="Calibri"/>
      <family val="0"/>
    </font>
    <font>
      <sz val="18"/>
      <color theme="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color indexed="63"/>
      </right>
      <top>
        <color indexed="63"/>
      </top>
      <bottom style="thin"/>
    </border>
    <border>
      <left style="thin"/>
      <right style="thin"/>
      <top style="thin"/>
      <bottom style="thin"/>
    </border>
    <border>
      <left style="thin"/>
      <right style="thin"/>
      <top>
        <color indexed="63"/>
      </top>
      <bottom style="thin"/>
    </border>
    <border>
      <left/>
      <right/>
      <top style="thin"/>
      <bottom style="thin"/>
    </border>
    <border>
      <left style="thin"/>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right/>
      <top style="thin"/>
      <bottom/>
    </border>
    <border>
      <left style="thin"/>
      <right style="thin"/>
      <top style="thin"/>
      <bottom>
        <color indexed="63"/>
      </bottom>
    </border>
    <border>
      <left style="thin"/>
      <right style="thin"/>
      <top>
        <color indexed="63"/>
      </top>
      <bottom>
        <color indexed="63"/>
      </bottom>
    </border>
    <border>
      <left/>
      <right style="thin"/>
      <top/>
      <bottom/>
    </border>
    <border>
      <left>
        <color indexed="63"/>
      </left>
      <right style="thin"/>
      <top style="thin"/>
      <bottom style="thin"/>
    </border>
    <border>
      <left>
        <color indexed="63"/>
      </left>
      <right style="thin"/>
      <top style="thin"/>
      <bottom>
        <color indexed="63"/>
      </bottom>
    </border>
    <border>
      <left/>
      <right style="thin"/>
      <top/>
      <bottom style="thin"/>
    </border>
  </borders>
  <cellStyleXfs count="10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9" fillId="0" borderId="1" applyNumberFormat="0" applyFill="0" applyAlignment="0" applyProtection="0"/>
    <xf numFmtId="0" fontId="19"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4" fillId="3" borderId="0" applyNumberFormat="0" applyBorder="0" applyAlignment="0" applyProtection="0"/>
    <xf numFmtId="0" fontId="1" fillId="0" borderId="0">
      <alignment vertical="center"/>
      <protection/>
    </xf>
    <xf numFmtId="0" fontId="1" fillId="0" borderId="0">
      <alignment vertical="center"/>
      <protection/>
    </xf>
    <xf numFmtId="0" fontId="38"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5" fillId="0" borderId="0" applyNumberFormat="0" applyFill="0" applyBorder="0" applyAlignment="0" applyProtection="0"/>
    <xf numFmtId="0" fontId="5" fillId="0" borderId="0" applyNumberFormat="0" applyFill="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8"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38" fillId="0" borderId="0">
      <alignment vertical="center"/>
      <protection/>
    </xf>
    <xf numFmtId="0" fontId="1" fillId="0" borderId="0">
      <alignment vertical="center"/>
      <protection/>
    </xf>
    <xf numFmtId="0" fontId="1" fillId="0" borderId="0">
      <alignment vertical="center"/>
      <protection/>
    </xf>
    <xf numFmtId="0" fontId="39" fillId="0" borderId="0" applyNumberFormat="0" applyFill="0" applyBorder="0" applyAlignment="0" applyProtection="0"/>
    <xf numFmtId="0" fontId="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6" fillId="17" borderId="6" applyNumberFormat="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20" fillId="16" borderId="8" applyNumberFormat="0" applyAlignment="0" applyProtection="0"/>
    <xf numFmtId="0" fontId="12" fillId="7" borderId="5" applyNumberFormat="0" applyAlignment="0" applyProtection="0"/>
    <xf numFmtId="0" fontId="40" fillId="0" borderId="0" applyNumberFormat="0" applyFill="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2" borderId="0" applyNumberFormat="0" applyBorder="0" applyAlignment="0" applyProtection="0"/>
    <xf numFmtId="0" fontId="0" fillId="23" borderId="9" applyNumberFormat="0" applyFont="0" applyAlignment="0" applyProtection="0"/>
  </cellStyleXfs>
  <cellXfs count="16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43" fontId="41" fillId="0" borderId="0" xfId="0" applyNumberFormat="1" applyFont="1" applyAlignment="1">
      <alignment vertical="center"/>
    </xf>
    <xf numFmtId="0" fontId="42" fillId="0" borderId="0" xfId="0" applyFont="1" applyAlignment="1">
      <alignment vertical="center"/>
    </xf>
    <xf numFmtId="0" fontId="22" fillId="0" borderId="0" xfId="0" applyFont="1" applyAlignment="1">
      <alignment vertical="center"/>
    </xf>
    <xf numFmtId="0" fontId="42" fillId="0" borderId="10"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193" fontId="0" fillId="0" borderId="11" xfId="0" applyNumberFormat="1" applyFont="1" applyBorder="1" applyAlignment="1">
      <alignment vertical="center"/>
    </xf>
    <xf numFmtId="193" fontId="43" fillId="0" borderId="11" xfId="0" applyNumberFormat="1" applyFont="1" applyBorder="1" applyAlignment="1">
      <alignment vertical="center"/>
    </xf>
    <xf numFmtId="0" fontId="26" fillId="0" borderId="11" xfId="0" applyFont="1" applyBorder="1" applyAlignment="1">
      <alignment vertical="center"/>
    </xf>
    <xf numFmtId="193" fontId="26" fillId="24" borderId="12" xfId="0" applyNumberFormat="1" applyFont="1" applyFill="1" applyBorder="1" applyAlignment="1">
      <alignment horizontal="right" vertical="center"/>
    </xf>
    <xf numFmtId="0" fontId="38" fillId="0" borderId="10" xfId="0" applyFont="1" applyBorder="1" applyAlignment="1">
      <alignment horizontal="left" vertical="center"/>
    </xf>
    <xf numFmtId="0" fontId="0" fillId="0" borderId="0" xfId="0" applyFont="1" applyAlignment="1">
      <alignment horizontal="right" vertical="center"/>
    </xf>
    <xf numFmtId="0" fontId="44" fillId="0" borderId="11" xfId="0" applyFont="1" applyBorder="1" applyAlignment="1">
      <alignment horizontal="center" vertical="center"/>
    </xf>
    <xf numFmtId="0" fontId="44" fillId="0" borderId="13" xfId="0" applyFont="1" applyBorder="1" applyAlignment="1">
      <alignment horizontal="center" vertical="center"/>
    </xf>
    <xf numFmtId="0" fontId="44" fillId="0" borderId="11" xfId="0" applyFont="1" applyBorder="1" applyAlignment="1">
      <alignment vertical="center"/>
    </xf>
    <xf numFmtId="185" fontId="44" fillId="0" borderId="11" xfId="0" applyNumberFormat="1" applyFont="1" applyBorder="1" applyAlignment="1">
      <alignment vertical="center"/>
    </xf>
    <xf numFmtId="0" fontId="26" fillId="0" borderId="11" xfId="0" applyNumberFormat="1" applyFont="1" applyBorder="1" applyAlignment="1">
      <alignment vertical="center" wrapText="1"/>
    </xf>
    <xf numFmtId="0" fontId="44" fillId="0" borderId="11" xfId="0" applyFont="1" applyBorder="1" applyAlignment="1">
      <alignment horizontal="left" vertical="center" wrapText="1"/>
    </xf>
    <xf numFmtId="0" fontId="44" fillId="0" borderId="11" xfId="0" applyFont="1" applyBorder="1" applyAlignment="1">
      <alignment vertical="center"/>
    </xf>
    <xf numFmtId="185" fontId="45" fillId="0" borderId="11" xfId="0" applyNumberFormat="1" applyFont="1" applyBorder="1" applyAlignment="1">
      <alignment vertical="center"/>
    </xf>
    <xf numFmtId="185" fontId="44" fillId="0" borderId="11" xfId="0" applyNumberFormat="1" applyFont="1" applyBorder="1" applyAlignment="1">
      <alignment horizontal="center" vertical="center"/>
    </xf>
    <xf numFmtId="10" fontId="45" fillId="0" borderId="11" xfId="0" applyNumberFormat="1" applyFont="1" applyBorder="1" applyAlignment="1">
      <alignment vertical="center"/>
    </xf>
    <xf numFmtId="43" fontId="43" fillId="0" borderId="11" xfId="0" applyNumberFormat="1" applyFont="1" applyBorder="1" applyAlignment="1">
      <alignment horizontal="center" vertical="center" wrapText="1"/>
    </xf>
    <xf numFmtId="43" fontId="46" fillId="0" borderId="11" xfId="0" applyNumberFormat="1" applyFont="1" applyBorder="1" applyAlignment="1">
      <alignment horizontal="center" vertical="center" wrapText="1"/>
    </xf>
    <xf numFmtId="43" fontId="0" fillId="0" borderId="11" xfId="0" applyNumberFormat="1" applyFont="1" applyBorder="1" applyAlignment="1">
      <alignment horizontal="center" vertical="center" wrapText="1"/>
    </xf>
    <xf numFmtId="193" fontId="26" fillId="24" borderId="11" xfId="0" applyNumberFormat="1" applyFont="1" applyFill="1" applyBorder="1" applyAlignment="1">
      <alignment horizontal="right" vertical="center"/>
    </xf>
    <xf numFmtId="0" fontId="27" fillId="0" borderId="11" xfId="0" applyFont="1" applyBorder="1" applyAlignment="1">
      <alignment horizontal="center" vertical="center"/>
    </xf>
    <xf numFmtId="0" fontId="28" fillId="0" borderId="0" xfId="0" applyFont="1" applyAlignment="1">
      <alignment vertical="center"/>
    </xf>
    <xf numFmtId="0" fontId="38" fillId="0" borderId="0" xfId="0" applyFont="1" applyFill="1" applyAlignment="1">
      <alignment vertical="center"/>
    </xf>
    <xf numFmtId="0" fontId="47" fillId="0" borderId="11" xfId="0" applyFont="1" applyFill="1" applyBorder="1" applyAlignment="1">
      <alignment vertical="center" wrapText="1"/>
    </xf>
    <xf numFmtId="43" fontId="43" fillId="0" borderId="11" xfId="0" applyNumberFormat="1" applyFont="1" applyBorder="1" applyAlignment="1">
      <alignment horizontal="center" vertical="center" wrapText="1"/>
    </xf>
    <xf numFmtId="43" fontId="46" fillId="0" borderId="11" xfId="0" applyNumberFormat="1" applyFont="1" applyBorder="1" applyAlignment="1">
      <alignment horizontal="center" vertical="center" wrapText="1"/>
    </xf>
    <xf numFmtId="0" fontId="43" fillId="0" borderId="0" xfId="0" applyFont="1" applyAlignment="1">
      <alignment vertical="center"/>
    </xf>
    <xf numFmtId="0" fontId="43" fillId="0" borderId="0" xfId="0" applyFont="1" applyAlignment="1">
      <alignment horizontal="center" vertical="center"/>
    </xf>
    <xf numFmtId="0" fontId="1" fillId="0" borderId="0" xfId="0" applyFont="1" applyAlignment="1">
      <alignment horizontal="center" vertical="center"/>
    </xf>
    <xf numFmtId="0" fontId="48" fillId="0" borderId="11" xfId="0" applyFont="1" applyBorder="1" applyAlignment="1">
      <alignment horizontal="center" vertical="center" wrapText="1"/>
    </xf>
    <xf numFmtId="0" fontId="48" fillId="0" borderId="14" xfId="0" applyFont="1" applyBorder="1" applyAlignment="1">
      <alignment horizontal="center" vertical="center" wrapText="1"/>
    </xf>
    <xf numFmtId="0" fontId="49" fillId="0" borderId="0" xfId="0" applyFont="1" applyAlignment="1">
      <alignment horizontal="justify" vertical="center" wrapText="1"/>
    </xf>
    <xf numFmtId="0" fontId="29" fillId="0" borderId="11" xfId="0" applyFont="1" applyBorder="1" applyAlignment="1">
      <alignment horizontal="left" vertical="center"/>
    </xf>
    <xf numFmtId="0" fontId="49" fillId="0" borderId="15" xfId="0" applyFont="1" applyBorder="1" applyAlignment="1">
      <alignment horizontal="justify" vertical="center" wrapText="1"/>
    </xf>
    <xf numFmtId="0" fontId="49" fillId="0" borderId="16" xfId="0" applyFont="1" applyBorder="1" applyAlignment="1">
      <alignment horizontal="justify" vertical="center" wrapText="1"/>
    </xf>
    <xf numFmtId="0" fontId="49" fillId="0" borderId="17" xfId="0" applyFont="1" applyBorder="1" applyAlignment="1">
      <alignment horizontal="justify" vertical="center" wrapText="1"/>
    </xf>
    <xf numFmtId="0" fontId="49" fillId="0" borderId="18" xfId="0" applyFont="1" applyBorder="1" applyAlignment="1">
      <alignment horizontal="justify" vertical="center" wrapText="1"/>
    </xf>
    <xf numFmtId="0" fontId="49" fillId="0" borderId="10" xfId="0" applyFont="1" applyBorder="1" applyAlignment="1">
      <alignment horizontal="justify" vertical="center" wrapText="1"/>
    </xf>
    <xf numFmtId="0" fontId="49" fillId="0" borderId="19" xfId="0" applyFont="1" applyBorder="1" applyAlignment="1">
      <alignment horizontal="justify" vertical="center" wrapText="1"/>
    </xf>
    <xf numFmtId="0" fontId="49" fillId="0" borderId="20" xfId="0" applyFont="1" applyBorder="1" applyAlignment="1">
      <alignment horizontal="justify" vertical="center" wrapText="1"/>
    </xf>
    <xf numFmtId="0" fontId="49" fillId="0" borderId="12" xfId="0" applyFont="1" applyBorder="1" applyAlignment="1">
      <alignment horizontal="justify" vertical="center" wrapText="1"/>
    </xf>
    <xf numFmtId="0" fontId="49" fillId="0" borderId="11" xfId="0" applyFont="1" applyBorder="1" applyAlignment="1">
      <alignment horizontal="justify" vertical="center" wrapText="1"/>
    </xf>
    <xf numFmtId="0" fontId="49" fillId="0" borderId="19" xfId="0" applyFont="1" applyBorder="1" applyAlignment="1">
      <alignment horizontal="center" vertical="center" wrapText="1"/>
    </xf>
    <xf numFmtId="0" fontId="49" fillId="0" borderId="11" xfId="0" applyFont="1" applyBorder="1" applyAlignment="1">
      <alignment vertical="center" wrapText="1"/>
    </xf>
    <xf numFmtId="0" fontId="49" fillId="0" borderId="11" xfId="0" applyFont="1" applyBorder="1" applyAlignment="1">
      <alignment horizontal="center" vertical="center" wrapText="1"/>
    </xf>
    <xf numFmtId="0" fontId="49" fillId="0" borderId="11" xfId="0" applyFont="1" applyBorder="1" applyAlignment="1">
      <alignment horizontal="left" vertical="center" wrapText="1"/>
    </xf>
    <xf numFmtId="0" fontId="29" fillId="0" borderId="11" xfId="0" applyFont="1" applyBorder="1" applyAlignment="1">
      <alignment vertical="center"/>
    </xf>
    <xf numFmtId="0" fontId="29" fillId="0" borderId="11" xfId="0" applyFont="1" applyBorder="1" applyAlignment="1">
      <alignment horizontal="center" vertical="center"/>
    </xf>
    <xf numFmtId="0" fontId="28" fillId="0" borderId="0" xfId="0" applyFont="1" applyAlignment="1">
      <alignment vertical="center"/>
    </xf>
    <xf numFmtId="0" fontId="50" fillId="0" borderId="0" xfId="0" applyFont="1" applyAlignment="1">
      <alignment vertical="center"/>
    </xf>
    <xf numFmtId="0" fontId="38" fillId="0" borderId="0" xfId="0" applyFont="1" applyAlignment="1">
      <alignment vertical="center"/>
    </xf>
    <xf numFmtId="0" fontId="38" fillId="0" borderId="0" xfId="0" applyFont="1" applyAlignment="1">
      <alignment horizontal="center" vertical="center"/>
    </xf>
    <xf numFmtId="193" fontId="38" fillId="0" borderId="0" xfId="0" applyNumberFormat="1" applyFont="1" applyAlignment="1">
      <alignment horizontal="center" vertical="center"/>
    </xf>
    <xf numFmtId="185" fontId="38" fillId="0" borderId="0" xfId="0" applyNumberFormat="1" applyFont="1" applyAlignment="1">
      <alignment horizontal="center" vertical="center"/>
    </xf>
    <xf numFmtId="0" fontId="51" fillId="0" borderId="11" xfId="0" applyFont="1" applyBorder="1" applyAlignment="1">
      <alignment horizontal="center" vertical="center" wrapText="1"/>
    </xf>
    <xf numFmtId="0" fontId="47" fillId="24" borderId="11" xfId="0" applyFont="1" applyFill="1" applyBorder="1" applyAlignment="1">
      <alignment horizontal="center" vertical="center" wrapText="1"/>
    </xf>
    <xf numFmtId="0" fontId="47" fillId="24" borderId="11" xfId="0" applyFont="1" applyFill="1" applyBorder="1" applyAlignment="1">
      <alignment vertical="center" wrapText="1"/>
    </xf>
    <xf numFmtId="0" fontId="52" fillId="24" borderId="11" xfId="0" applyFont="1" applyFill="1" applyBorder="1" applyAlignment="1">
      <alignment horizontal="center" vertical="center" wrapText="1"/>
    </xf>
    <xf numFmtId="193" fontId="52" fillId="24" borderId="11" xfId="0" applyNumberFormat="1" applyFont="1" applyFill="1" applyBorder="1" applyAlignment="1">
      <alignment horizontal="center" vertical="center" wrapText="1"/>
    </xf>
    <xf numFmtId="185" fontId="52" fillId="24" borderId="11" xfId="0" applyNumberFormat="1" applyFont="1" applyFill="1" applyBorder="1" applyAlignment="1">
      <alignment horizontal="center" vertical="center" wrapText="1"/>
    </xf>
    <xf numFmtId="193" fontId="53" fillId="24" borderId="11" xfId="0" applyNumberFormat="1" applyFont="1" applyFill="1" applyBorder="1" applyAlignment="1">
      <alignment vertical="center"/>
    </xf>
    <xf numFmtId="0" fontId="47" fillId="24" borderId="11" xfId="0" applyFont="1" applyFill="1" applyBorder="1" applyAlignment="1">
      <alignment vertical="center"/>
    </xf>
    <xf numFmtId="0" fontId="38" fillId="24" borderId="0" xfId="0" applyFont="1" applyFill="1" applyAlignment="1">
      <alignment vertical="center"/>
    </xf>
    <xf numFmtId="0" fontId="47" fillId="0" borderId="11" xfId="0" applyFont="1" applyBorder="1" applyAlignment="1">
      <alignment horizontal="center" vertical="center" wrapText="1"/>
    </xf>
    <xf numFmtId="0" fontId="47" fillId="0" borderId="11" xfId="0" applyFont="1" applyBorder="1" applyAlignment="1">
      <alignment vertical="center" wrapText="1"/>
    </xf>
    <xf numFmtId="0" fontId="52" fillId="0" borderId="11" xfId="0" applyFont="1" applyBorder="1" applyAlignment="1">
      <alignment horizontal="center" vertical="center" wrapText="1"/>
    </xf>
    <xf numFmtId="193" fontId="52" fillId="0" borderId="11" xfId="0" applyNumberFormat="1" applyFont="1" applyBorder="1" applyAlignment="1">
      <alignment horizontal="center" vertical="center" wrapText="1"/>
    </xf>
    <xf numFmtId="0" fontId="47" fillId="0" borderId="11" xfId="0" applyFont="1" applyBorder="1" applyAlignment="1">
      <alignment vertical="center"/>
    </xf>
    <xf numFmtId="193" fontId="53" fillId="0" borderId="11" xfId="0" applyNumberFormat="1" applyFont="1" applyBorder="1" applyAlignment="1">
      <alignment horizontal="center" vertical="center" wrapText="1"/>
    </xf>
    <xf numFmtId="0" fontId="49" fillId="0" borderId="15" xfId="0" applyFont="1" applyBorder="1" applyAlignment="1">
      <alignment horizontal="left" vertical="center" wrapText="1"/>
    </xf>
    <xf numFmtId="0" fontId="49" fillId="0" borderId="14" xfId="0" applyFont="1" applyBorder="1" applyAlignment="1">
      <alignment horizontal="left" vertical="center" wrapText="1"/>
    </xf>
    <xf numFmtId="0" fontId="29" fillId="0" borderId="12" xfId="0" applyFont="1" applyBorder="1" applyAlignment="1">
      <alignment vertical="center"/>
    </xf>
    <xf numFmtId="0" fontId="49" fillId="0" borderId="20" xfId="0" applyFont="1" applyBorder="1" applyAlignment="1">
      <alignment horizontal="justify" vertical="center" wrapText="1"/>
    </xf>
    <xf numFmtId="0" fontId="49" fillId="0" borderId="19" xfId="0" applyFont="1" applyBorder="1" applyAlignment="1">
      <alignment horizontal="justify" vertical="center" wrapText="1"/>
    </xf>
    <xf numFmtId="0" fontId="49" fillId="0" borderId="11" xfId="0" applyFont="1" applyBorder="1" applyAlignment="1">
      <alignment horizontal="justify" vertical="center" wrapText="1"/>
    </xf>
    <xf numFmtId="0" fontId="49" fillId="0" borderId="20" xfId="0" applyFont="1" applyBorder="1" applyAlignment="1">
      <alignment horizontal="justify" vertical="center" wrapText="1"/>
    </xf>
    <xf numFmtId="0" fontId="49" fillId="0" borderId="21" xfId="0" applyFont="1" applyBorder="1" applyAlignment="1">
      <alignment horizontal="justify" vertical="center" wrapText="1"/>
    </xf>
    <xf numFmtId="0" fontId="49" fillId="0" borderId="22" xfId="0" applyFont="1" applyFill="1" applyBorder="1" applyAlignment="1">
      <alignment horizontal="center" vertical="center" wrapText="1"/>
    </xf>
    <xf numFmtId="0" fontId="1" fillId="0" borderId="0" xfId="0" applyFont="1" applyFill="1" applyAlignment="1">
      <alignment horizontal="center" vertical="center"/>
    </xf>
    <xf numFmtId="0" fontId="48" fillId="0" borderId="11" xfId="0" applyFont="1" applyFill="1" applyBorder="1" applyAlignment="1">
      <alignment horizontal="center" vertical="center" wrapText="1"/>
    </xf>
    <xf numFmtId="0" fontId="49" fillId="0" borderId="23" xfId="0" applyFont="1" applyFill="1" applyBorder="1" applyAlignment="1">
      <alignment horizontal="center" vertical="center" wrapText="1"/>
    </xf>
    <xf numFmtId="0" fontId="29" fillId="0" borderId="11" xfId="0" applyFont="1" applyFill="1" applyBorder="1" applyAlignment="1">
      <alignment horizontal="center" vertical="center"/>
    </xf>
    <xf numFmtId="0" fontId="49" fillId="0" borderId="20" xfId="0" applyFont="1" applyBorder="1" applyAlignment="1">
      <alignment horizontal="justify" vertical="center" wrapText="1"/>
    </xf>
    <xf numFmtId="0" fontId="49" fillId="0" borderId="12" xfId="0" applyFont="1" applyBorder="1" applyAlignment="1">
      <alignment horizontal="justify" vertical="center" wrapText="1"/>
    </xf>
    <xf numFmtId="186" fontId="26" fillId="24" borderId="12" xfId="0" applyNumberFormat="1" applyFont="1" applyFill="1" applyBorder="1" applyAlignment="1">
      <alignment horizontal="center" vertical="center"/>
    </xf>
    <xf numFmtId="0" fontId="0" fillId="0" borderId="11" xfId="0" applyFont="1" applyBorder="1" applyAlignment="1">
      <alignment vertical="center"/>
    </xf>
    <xf numFmtId="193" fontId="0" fillId="24" borderId="11" xfId="0" applyNumberFormat="1" applyFont="1" applyFill="1" applyBorder="1" applyAlignment="1">
      <alignment horizontal="center" vertical="center"/>
    </xf>
    <xf numFmtId="193" fontId="51" fillId="0" borderId="20" xfId="0" applyNumberFormat="1" applyFont="1" applyFill="1" applyBorder="1" applyAlignment="1">
      <alignment horizontal="center" vertical="center" wrapText="1"/>
    </xf>
    <xf numFmtId="185" fontId="51" fillId="0" borderId="20" xfId="0" applyNumberFormat="1" applyFont="1" applyFill="1" applyBorder="1" applyAlignment="1">
      <alignment horizontal="center" vertical="center" wrapText="1"/>
    </xf>
    <xf numFmtId="185" fontId="51" fillId="0" borderId="12" xfId="0" applyNumberFormat="1" applyFont="1" applyFill="1" applyBorder="1" applyAlignment="1">
      <alignment horizontal="center" vertical="center" wrapText="1"/>
    </xf>
    <xf numFmtId="0" fontId="49" fillId="0" borderId="12" xfId="0" applyFont="1" applyBorder="1" applyAlignment="1">
      <alignment horizontal="justify" vertical="center" wrapText="1"/>
    </xf>
    <xf numFmtId="0" fontId="49" fillId="0" borderId="24" xfId="0" applyFont="1" applyBorder="1" applyAlignment="1">
      <alignment horizontal="justify" vertical="center" wrapText="1"/>
    </xf>
    <xf numFmtId="0" fontId="42" fillId="0" borderId="0" xfId="0" applyFont="1" applyAlignment="1">
      <alignment horizontal="center" vertical="center"/>
    </xf>
    <xf numFmtId="0" fontId="44" fillId="0" borderId="14" xfId="0" applyFont="1" applyBorder="1" applyAlignment="1">
      <alignment horizontal="center" vertical="center"/>
    </xf>
    <xf numFmtId="0" fontId="44" fillId="0" borderId="13" xfId="0" applyFont="1" applyBorder="1" applyAlignment="1">
      <alignment horizontal="center" vertical="center"/>
    </xf>
    <xf numFmtId="185" fontId="44" fillId="0" borderId="19" xfId="0" applyNumberFormat="1" applyFont="1" applyBorder="1" applyAlignment="1">
      <alignment horizontal="right" vertical="center"/>
    </xf>
    <xf numFmtId="185" fontId="44" fillId="0" borderId="20" xfId="0" applyNumberFormat="1" applyFont="1" applyBorder="1" applyAlignment="1">
      <alignment horizontal="right" vertical="center"/>
    </xf>
    <xf numFmtId="0" fontId="44" fillId="0" borderId="19" xfId="0" applyFont="1" applyBorder="1" applyAlignment="1">
      <alignment horizontal="center" vertical="center" wrapText="1"/>
    </xf>
    <xf numFmtId="0" fontId="44" fillId="0" borderId="12" xfId="0" applyFont="1" applyBorder="1" applyAlignment="1">
      <alignment horizontal="center" vertical="center" wrapText="1"/>
    </xf>
    <xf numFmtId="10" fontId="44" fillId="0" borderId="19" xfId="0" applyNumberFormat="1" applyFont="1" applyBorder="1" applyAlignment="1">
      <alignment horizontal="right" vertical="center"/>
    </xf>
    <xf numFmtId="10" fontId="44" fillId="0" borderId="20" xfId="0" applyNumberFormat="1" applyFont="1" applyBorder="1" applyAlignment="1">
      <alignment horizontal="right" vertical="center"/>
    </xf>
    <xf numFmtId="10" fontId="44" fillId="0" borderId="12" xfId="0" applyNumberFormat="1" applyFont="1" applyBorder="1" applyAlignment="1">
      <alignment horizontal="right" vertical="center"/>
    </xf>
    <xf numFmtId="0" fontId="26" fillId="0" borderId="19" xfId="0" applyFont="1" applyBorder="1" applyAlignment="1">
      <alignment horizontal="center" vertical="center"/>
    </xf>
    <xf numFmtId="0" fontId="26" fillId="0" borderId="12" xfId="0" applyFont="1" applyBorder="1" applyAlignment="1">
      <alignment horizontal="center" vertical="center"/>
    </xf>
    <xf numFmtId="0" fontId="23" fillId="0" borderId="0" xfId="0" applyFont="1" applyAlignment="1">
      <alignment horizontal="center" vertical="center"/>
    </xf>
    <xf numFmtId="0" fontId="23" fillId="0" borderId="0" xfId="0" applyFont="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43" fontId="54" fillId="0" borderId="18" xfId="0" applyNumberFormat="1" applyFont="1" applyBorder="1" applyAlignment="1">
      <alignment horizontal="center" vertical="center" wrapText="1"/>
    </xf>
    <xf numFmtId="43" fontId="0" fillId="0" borderId="19" xfId="0" applyNumberFormat="1" applyFont="1" applyBorder="1" applyAlignment="1">
      <alignment horizontal="center" vertical="center"/>
    </xf>
    <xf numFmtId="43" fontId="0" fillId="0" borderId="12" xfId="0" applyNumberFormat="1" applyFont="1" applyBorder="1" applyAlignment="1">
      <alignment horizontal="center" vertical="center"/>
    </xf>
    <xf numFmtId="0" fontId="55" fillId="0" borderId="0" xfId="0" applyFont="1" applyAlignment="1">
      <alignment horizontal="center" vertical="center" wrapText="1"/>
    </xf>
    <xf numFmtId="0" fontId="51" fillId="0" borderId="19" xfId="0" applyFont="1" applyBorder="1" applyAlignment="1">
      <alignment horizontal="center" vertical="center"/>
    </xf>
    <xf numFmtId="0" fontId="51" fillId="0" borderId="12" xfId="0" applyFont="1" applyBorder="1" applyAlignment="1">
      <alignment horizontal="center" vertical="center"/>
    </xf>
    <xf numFmtId="0" fontId="51" fillId="0" borderId="19" xfId="0" applyFont="1" applyFill="1" applyBorder="1" applyAlignment="1">
      <alignment horizontal="center" vertical="center"/>
    </xf>
    <xf numFmtId="0" fontId="51" fillId="0" borderId="12" xfId="0" applyFont="1" applyFill="1" applyBorder="1" applyAlignment="1">
      <alignment horizontal="center" vertical="center"/>
    </xf>
    <xf numFmtId="0" fontId="51" fillId="0" borderId="19" xfId="0" applyFont="1" applyFill="1" applyBorder="1" applyAlignment="1">
      <alignment horizontal="center" vertical="center" wrapText="1"/>
    </xf>
    <xf numFmtId="0" fontId="51" fillId="0" borderId="12" xfId="0" applyFont="1" applyFill="1" applyBorder="1" applyAlignment="1">
      <alignment horizontal="center" vertical="center" wrapText="1"/>
    </xf>
    <xf numFmtId="185" fontId="51" fillId="0" borderId="11" xfId="0" applyNumberFormat="1" applyFont="1" applyFill="1" applyBorder="1" applyAlignment="1">
      <alignment horizontal="center" vertical="center" wrapText="1"/>
    </xf>
    <xf numFmtId="0" fontId="28" fillId="0" borderId="0" xfId="0" applyFont="1" applyAlignment="1">
      <alignment horizontal="left" vertical="center"/>
    </xf>
    <xf numFmtId="0" fontId="56" fillId="0" borderId="10" xfId="0" applyFont="1" applyBorder="1" applyAlignment="1">
      <alignment horizontal="center" vertical="center"/>
    </xf>
    <xf numFmtId="0" fontId="49" fillId="0" borderId="19"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19" xfId="0" applyFont="1" applyBorder="1" applyAlignment="1">
      <alignment horizontal="center" vertical="center"/>
    </xf>
    <xf numFmtId="0" fontId="49" fillId="0" borderId="20" xfId="0" applyFont="1" applyBorder="1" applyAlignment="1">
      <alignment horizontal="center" vertical="center"/>
    </xf>
    <xf numFmtId="0" fontId="49" fillId="0" borderId="12" xfId="0" applyFont="1" applyBorder="1" applyAlignment="1">
      <alignment horizontal="center" vertical="center" wrapText="1"/>
    </xf>
    <xf numFmtId="0" fontId="49" fillId="0" borderId="0" xfId="0" applyFont="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left" vertical="center" wrapText="1"/>
    </xf>
    <xf numFmtId="0" fontId="29" fillId="0" borderId="11" xfId="0" applyFont="1" applyBorder="1" applyAlignment="1">
      <alignment horizontal="left" vertical="center"/>
    </xf>
    <xf numFmtId="0" fontId="49" fillId="0" borderId="12"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1" xfId="0" applyFont="1" applyBorder="1" applyAlignment="1">
      <alignment horizontal="left" vertical="center" wrapText="1"/>
    </xf>
    <xf numFmtId="0" fontId="49" fillId="0" borderId="15" xfId="0" applyFont="1" applyBorder="1" applyAlignment="1">
      <alignment horizontal="left" vertical="center" wrapText="1"/>
    </xf>
    <xf numFmtId="0" fontId="49" fillId="0" borderId="16" xfId="0" applyFont="1" applyBorder="1" applyAlignment="1">
      <alignment horizontal="left" vertical="center" wrapText="1"/>
    </xf>
    <xf numFmtId="0" fontId="49" fillId="0" borderId="19" xfId="0" applyFont="1" applyFill="1" applyBorder="1" applyAlignment="1">
      <alignment horizontal="center" vertical="center" wrapText="1"/>
    </xf>
    <xf numFmtId="0" fontId="49" fillId="0" borderId="20" xfId="0" applyFont="1" applyFill="1" applyBorder="1" applyAlignment="1">
      <alignment horizontal="center" vertical="center" wrapText="1"/>
    </xf>
    <xf numFmtId="0" fontId="49" fillId="0" borderId="14" xfId="0" applyFont="1" applyBorder="1" applyAlignment="1">
      <alignment horizontal="center" vertical="center" wrapText="1"/>
    </xf>
    <xf numFmtId="0" fontId="49" fillId="0" borderId="19" xfId="0" applyFont="1" applyBorder="1" applyAlignment="1">
      <alignment horizontal="left" vertical="center" wrapText="1"/>
    </xf>
    <xf numFmtId="0" fontId="49" fillId="0" borderId="20" xfId="0" applyFont="1" applyBorder="1" applyAlignment="1">
      <alignment horizontal="left" vertical="center" wrapText="1"/>
    </xf>
    <xf numFmtId="0" fontId="49" fillId="0" borderId="0" xfId="0" applyFont="1" applyAlignment="1">
      <alignment horizontal="left" vertical="center" wrapText="1"/>
    </xf>
    <xf numFmtId="0" fontId="49" fillId="0" borderId="19" xfId="0" applyFont="1" applyFill="1" applyBorder="1" applyAlignment="1">
      <alignment horizontal="center" vertical="center"/>
    </xf>
    <xf numFmtId="0" fontId="49" fillId="0" borderId="20" xfId="0" applyFont="1" applyFill="1" applyBorder="1" applyAlignment="1">
      <alignment horizontal="center" vertical="center"/>
    </xf>
    <xf numFmtId="0" fontId="43" fillId="0" borderId="20" xfId="0" applyFont="1" applyFill="1" applyBorder="1" applyAlignment="1">
      <alignment/>
    </xf>
    <xf numFmtId="0" fontId="43" fillId="0" borderId="12" xfId="0" applyFont="1" applyFill="1" applyBorder="1" applyAlignment="1">
      <alignment/>
    </xf>
    <xf numFmtId="0" fontId="43" fillId="0" borderId="20" xfId="0" applyFont="1" applyBorder="1" applyAlignment="1">
      <alignment/>
    </xf>
    <xf numFmtId="0" fontId="43" fillId="0" borderId="12" xfId="0" applyFont="1" applyBorder="1" applyAlignment="1">
      <alignment/>
    </xf>
    <xf numFmtId="0" fontId="49" fillId="0" borderId="23" xfId="0" applyFont="1" applyFill="1" applyBorder="1" applyAlignment="1">
      <alignment horizontal="center" vertical="center" wrapText="1"/>
    </xf>
    <xf numFmtId="0" fontId="49" fillId="0" borderId="21" xfId="0" applyFont="1" applyFill="1" applyBorder="1" applyAlignment="1">
      <alignment horizontal="center" vertical="center" wrapText="1"/>
    </xf>
    <xf numFmtId="0" fontId="49" fillId="0" borderId="17" xfId="0" applyFont="1" applyBorder="1" applyAlignment="1">
      <alignment horizontal="left" vertical="center" wrapText="1"/>
    </xf>
    <xf numFmtId="0" fontId="49" fillId="0" borderId="22" xfId="0" applyFont="1" applyFill="1" applyBorder="1" applyAlignment="1">
      <alignment horizontal="center" vertical="center" wrapText="1"/>
    </xf>
    <xf numFmtId="0" fontId="49" fillId="0" borderId="20" xfId="0" applyFont="1" applyBorder="1" applyAlignment="1">
      <alignment horizontal="justify" vertical="center" wrapText="1"/>
    </xf>
    <xf numFmtId="0" fontId="49" fillId="0" borderId="12" xfId="0" applyFont="1" applyBorder="1" applyAlignment="1">
      <alignment horizontal="justify" vertical="center" wrapText="1"/>
    </xf>
    <xf numFmtId="0" fontId="29" fillId="0" borderId="11" xfId="0" applyFont="1" applyBorder="1" applyAlignment="1">
      <alignment horizontal="center" vertical="center" wrapText="1"/>
    </xf>
    <xf numFmtId="0" fontId="49" fillId="0" borderId="12" xfId="0" applyFont="1" applyBorder="1" applyAlignment="1">
      <alignment horizontal="center" vertical="center"/>
    </xf>
    <xf numFmtId="0" fontId="49" fillId="0" borderId="12" xfId="0" applyFont="1" applyFill="1" applyBorder="1" applyAlignment="1">
      <alignment horizontal="center" vertical="center"/>
    </xf>
  </cellXfs>
  <cellStyles count="86">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0 2 2 2 2" xfId="41"/>
    <cellStyle name="常规 11" xfId="42"/>
    <cellStyle name="常规 11 2 2 2 2" xfId="43"/>
    <cellStyle name="常规 12 2 2 2 2" xfId="44"/>
    <cellStyle name="常规 13 2 2 2 2" xfId="45"/>
    <cellStyle name="常规 14 2 2 2 2" xfId="46"/>
    <cellStyle name="常规 15 2 2 2 2" xfId="47"/>
    <cellStyle name="常规 18 2 2 2 2" xfId="48"/>
    <cellStyle name="常规 18 3 2 2" xfId="49"/>
    <cellStyle name="常规 2" xfId="50"/>
    <cellStyle name="常规 2 18 2 2" xfId="51"/>
    <cellStyle name="常规 2 18 7" xfId="52"/>
    <cellStyle name="常规 2 2 2 2 2" xfId="53"/>
    <cellStyle name="常规 2 3" xfId="54"/>
    <cellStyle name="常规 20 2 2 2 2" xfId="55"/>
    <cellStyle name="常规 22 2 2 2 2" xfId="56"/>
    <cellStyle name="常规 23 2 2 2 2" xfId="57"/>
    <cellStyle name="常规 24 2 2 2 2" xfId="58"/>
    <cellStyle name="常规 25 2 2 2 2" xfId="59"/>
    <cellStyle name="常规 26" xfId="60"/>
    <cellStyle name="常规 28" xfId="61"/>
    <cellStyle name="常规 28 2 2 2 2" xfId="62"/>
    <cellStyle name="常规 29 2 2 2 2" xfId="63"/>
    <cellStyle name="常规 30 2 2 2 2" xfId="64"/>
    <cellStyle name="常规 31 2 2 2 2" xfId="65"/>
    <cellStyle name="常规 32 2 2 2 2" xfId="66"/>
    <cellStyle name="常规 32 5" xfId="67"/>
    <cellStyle name="常规 38 2 2 2 2" xfId="68"/>
    <cellStyle name="常规 39 2 2 2 2" xfId="69"/>
    <cellStyle name="常规 4" xfId="70"/>
    <cellStyle name="常规 44 2 2 2 2" xfId="71"/>
    <cellStyle name="常规 5" xfId="72"/>
    <cellStyle name="常规 6 2 2 2 2" xfId="73"/>
    <cellStyle name="常规 7 2" xfId="74"/>
    <cellStyle name="常规 7 2 2 2 2" xfId="75"/>
    <cellStyle name="常规 8 2 2 2 2" xfId="76"/>
    <cellStyle name="Hyperlink" xfId="77"/>
    <cellStyle name="好" xfId="78"/>
    <cellStyle name="汇总" xfId="79"/>
    <cellStyle name="Currency" xfId="80"/>
    <cellStyle name="Currency [0]" xfId="81"/>
    <cellStyle name="计算" xfId="82"/>
    <cellStyle name="检查单元格" xfId="83"/>
    <cellStyle name="解释性文本" xfId="84"/>
    <cellStyle name="警告文本" xfId="85"/>
    <cellStyle name="链接单元格" xfId="86"/>
    <cellStyle name="Comma" xfId="87"/>
    <cellStyle name="Comma [0]" xfId="88"/>
    <cellStyle name="适中" xfId="89"/>
    <cellStyle name="输出" xfId="90"/>
    <cellStyle name="输入" xfId="91"/>
    <cellStyle name="Followed Hyperlink" xfId="92"/>
    <cellStyle name="着色 1" xfId="93"/>
    <cellStyle name="着色 2" xfId="94"/>
    <cellStyle name="着色 3" xfId="95"/>
    <cellStyle name="着色 4" xfId="96"/>
    <cellStyle name="着色 5" xfId="97"/>
    <cellStyle name="着色 6" xfId="98"/>
    <cellStyle name="注释"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1"/>
  <sheetViews>
    <sheetView zoomScalePageLayoutView="0" workbookViewId="0" topLeftCell="A1">
      <selection activeCell="C15" sqref="C15"/>
    </sheetView>
  </sheetViews>
  <sheetFormatPr defaultColWidth="9.00390625" defaultRowHeight="13.5"/>
  <cols>
    <col min="1" max="1" width="24.625" style="0" customWidth="1"/>
    <col min="2" max="2" width="14.50390625" style="0" customWidth="1"/>
    <col min="3" max="3" width="24.625" style="0" customWidth="1"/>
    <col min="4" max="4" width="12.625" style="0" customWidth="1"/>
    <col min="5" max="5" width="18.625" style="0" customWidth="1"/>
    <col min="6" max="6" width="19.25390625" style="0" customWidth="1"/>
    <col min="7" max="7" width="18.75390625" style="0" customWidth="1"/>
    <col min="8" max="8" width="30.375" style="0" customWidth="1"/>
    <col min="9" max="9" width="19.125" style="0" customWidth="1"/>
  </cols>
  <sheetData>
    <row r="1" ht="13.5">
      <c r="A1" s="57" t="s">
        <v>0</v>
      </c>
    </row>
    <row r="2" spans="1:13" ht="25.5" customHeight="1">
      <c r="A2" s="101" t="s">
        <v>193</v>
      </c>
      <c r="B2" s="101"/>
      <c r="C2" s="101"/>
      <c r="D2" s="101"/>
      <c r="E2" s="101"/>
      <c r="F2" s="101"/>
      <c r="G2" s="101"/>
      <c r="H2" s="4"/>
      <c r="I2" s="4"/>
      <c r="J2" s="4"/>
      <c r="K2" s="4"/>
      <c r="L2" s="4"/>
      <c r="M2" s="4"/>
    </row>
    <row r="3" ht="15.75" customHeight="1">
      <c r="G3" s="14" t="s">
        <v>1</v>
      </c>
    </row>
    <row r="4" spans="1:7" ht="24" customHeight="1">
      <c r="A4" s="102" t="s">
        <v>25</v>
      </c>
      <c r="B4" s="103"/>
      <c r="C4" s="102" t="s">
        <v>26</v>
      </c>
      <c r="D4" s="103"/>
      <c r="E4" s="106" t="s">
        <v>20</v>
      </c>
      <c r="F4" s="106" t="s">
        <v>21</v>
      </c>
      <c r="G4" s="106" t="s">
        <v>22</v>
      </c>
    </row>
    <row r="5" spans="1:7" ht="24" customHeight="1">
      <c r="A5" s="15" t="s">
        <v>27</v>
      </c>
      <c r="B5" s="16" t="s">
        <v>28</v>
      </c>
      <c r="C5" s="15" t="s">
        <v>29</v>
      </c>
      <c r="D5" s="16" t="s">
        <v>28</v>
      </c>
      <c r="E5" s="107"/>
      <c r="F5" s="107"/>
      <c r="G5" s="107"/>
    </row>
    <row r="6" spans="1:7" ht="27.75" customHeight="1">
      <c r="A6" s="17" t="s">
        <v>30</v>
      </c>
      <c r="B6" s="18">
        <v>0</v>
      </c>
      <c r="C6" s="19" t="s">
        <v>23</v>
      </c>
      <c r="D6" s="18">
        <v>42.8588</v>
      </c>
      <c r="E6" s="104">
        <f>B11-D6</f>
        <v>7.141199999999998</v>
      </c>
      <c r="F6" s="104">
        <f>B11-D11</f>
        <v>-1.9688000000000017</v>
      </c>
      <c r="G6" s="108">
        <f>D6/B11</f>
        <v>0.857176</v>
      </c>
    </row>
    <row r="7" spans="1:7" ht="27.75" customHeight="1">
      <c r="A7" s="17" t="s">
        <v>31</v>
      </c>
      <c r="B7" s="18">
        <v>50</v>
      </c>
      <c r="C7" s="18" t="s">
        <v>24</v>
      </c>
      <c r="D7" s="18">
        <v>9.11</v>
      </c>
      <c r="E7" s="105"/>
      <c r="F7" s="105"/>
      <c r="G7" s="109"/>
    </row>
    <row r="8" spans="1:7" ht="27.75" customHeight="1">
      <c r="A8" s="20"/>
      <c r="B8" s="18"/>
      <c r="C8" s="18"/>
      <c r="D8" s="18"/>
      <c r="E8" s="105"/>
      <c r="F8" s="105"/>
      <c r="G8" s="109"/>
    </row>
    <row r="9" spans="1:7" ht="27.75" customHeight="1">
      <c r="A9" s="20"/>
      <c r="B9" s="18"/>
      <c r="C9" s="18"/>
      <c r="D9" s="18"/>
      <c r="E9" s="105"/>
      <c r="F9" s="105"/>
      <c r="G9" s="109"/>
    </row>
    <row r="10" spans="1:7" ht="27.75" customHeight="1">
      <c r="A10" s="20"/>
      <c r="B10" s="18"/>
      <c r="C10" s="18"/>
      <c r="D10" s="18"/>
      <c r="E10" s="105"/>
      <c r="F10" s="105"/>
      <c r="G10" s="110"/>
    </row>
    <row r="11" spans="1:7" ht="27.75" customHeight="1">
      <c r="A11" s="21" t="s">
        <v>32</v>
      </c>
      <c r="B11" s="22">
        <f>SUM(B6:B10)</f>
        <v>50</v>
      </c>
      <c r="C11" s="23" t="s">
        <v>33</v>
      </c>
      <c r="D11" s="22">
        <f>SUM(D6:D10)</f>
        <v>51.9688</v>
      </c>
      <c r="E11" s="22">
        <f>E6</f>
        <v>7.141199999999998</v>
      </c>
      <c r="F11" s="22">
        <f>F6</f>
        <v>-1.9688000000000017</v>
      </c>
      <c r="G11" s="24">
        <f>G6</f>
        <v>0.857176</v>
      </c>
    </row>
    <row r="12" ht="21" customHeight="1"/>
    <row r="13" ht="21" customHeight="1"/>
    <row r="14" ht="21" customHeight="1"/>
    <row r="15" ht="21" customHeight="1"/>
    <row r="16"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sheetData>
  <sheetProtection/>
  <mergeCells count="9">
    <mergeCell ref="A2:G2"/>
    <mergeCell ref="A4:B4"/>
    <mergeCell ref="C4:D4"/>
    <mergeCell ref="F6:F10"/>
    <mergeCell ref="F4:F5"/>
    <mergeCell ref="G4:G5"/>
    <mergeCell ref="G6:G10"/>
    <mergeCell ref="E4:E5"/>
    <mergeCell ref="E6:E10"/>
  </mergeCells>
  <printOptions horizontalCentered="1"/>
  <pageMargins left="0" right="0" top="0.7480314960629921"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8"/>
  <sheetViews>
    <sheetView showGridLines="0" zoomScalePageLayoutView="0" workbookViewId="0" topLeftCell="A1">
      <selection activeCell="L7" sqref="L7"/>
    </sheetView>
  </sheetViews>
  <sheetFormatPr defaultColWidth="9.00390625" defaultRowHeight="13.5"/>
  <cols>
    <col min="1" max="1" width="5.00390625" style="0" customWidth="1"/>
    <col min="2" max="2" width="8.25390625" style="0" customWidth="1"/>
    <col min="3" max="3" width="18.50390625" style="0" customWidth="1"/>
    <col min="4" max="4" width="9.625" style="3" customWidth="1"/>
    <col min="5" max="6" width="9.375" style="3" customWidth="1"/>
    <col min="7" max="8" width="11.125" style="3" customWidth="1"/>
    <col min="9" max="9" width="8.75390625" style="3" customWidth="1"/>
    <col min="10" max="10" width="13.25390625" style="3" customWidth="1"/>
    <col min="11" max="11" width="9.875" style="0" customWidth="1"/>
    <col min="12" max="12" width="17.75390625" style="0" customWidth="1"/>
  </cols>
  <sheetData>
    <row r="1" spans="1:10" ht="13.5">
      <c r="A1" s="30" t="s">
        <v>8</v>
      </c>
      <c r="D1"/>
      <c r="E1"/>
      <c r="F1"/>
      <c r="G1"/>
      <c r="H1"/>
      <c r="I1"/>
      <c r="J1"/>
    </row>
    <row r="2" spans="3:12" ht="27.75" customHeight="1">
      <c r="C2" s="113" t="s">
        <v>93</v>
      </c>
      <c r="D2" s="114"/>
      <c r="E2" s="114"/>
      <c r="F2" s="114"/>
      <c r="G2" s="114"/>
      <c r="H2" s="114"/>
      <c r="I2" s="114"/>
      <c r="J2" s="114"/>
      <c r="K2" s="114"/>
      <c r="L2" s="114"/>
    </row>
    <row r="3" spans="4:12" ht="15" customHeight="1">
      <c r="D3" s="6"/>
      <c r="E3" s="6"/>
      <c r="F3" s="6"/>
      <c r="G3" s="6"/>
      <c r="H3" s="6"/>
      <c r="I3" s="6"/>
      <c r="J3" s="6"/>
      <c r="L3" s="13" t="s">
        <v>3</v>
      </c>
    </row>
    <row r="4" spans="1:12" ht="19.5" customHeight="1">
      <c r="A4" s="115"/>
      <c r="B4" s="117" t="s">
        <v>91</v>
      </c>
      <c r="C4" s="119" t="s">
        <v>10</v>
      </c>
      <c r="D4" s="121" t="s">
        <v>14</v>
      </c>
      <c r="E4" s="121"/>
      <c r="F4" s="121"/>
      <c r="G4" s="121"/>
      <c r="H4" s="121"/>
      <c r="I4" s="121"/>
      <c r="J4" s="121"/>
      <c r="K4" s="122" t="s">
        <v>11</v>
      </c>
      <c r="L4" s="122" t="s">
        <v>9</v>
      </c>
    </row>
    <row r="5" spans="1:12" s="5" customFormat="1" ht="32.25" customHeight="1">
      <c r="A5" s="116"/>
      <c r="B5" s="118"/>
      <c r="C5" s="120"/>
      <c r="D5" s="25" t="s">
        <v>17</v>
      </c>
      <c r="E5" s="33" t="s">
        <v>94</v>
      </c>
      <c r="F5" s="25" t="s">
        <v>18</v>
      </c>
      <c r="G5" s="26" t="s">
        <v>15</v>
      </c>
      <c r="H5" s="34" t="s">
        <v>95</v>
      </c>
      <c r="I5" s="25" t="s">
        <v>19</v>
      </c>
      <c r="J5" s="27" t="s">
        <v>16</v>
      </c>
      <c r="K5" s="123"/>
      <c r="L5" s="123"/>
    </row>
    <row r="6" spans="1:12" s="5" customFormat="1" ht="42" customHeight="1">
      <c r="A6" s="93">
        <v>1</v>
      </c>
      <c r="B6" s="111">
        <v>50</v>
      </c>
      <c r="C6" s="11" t="s">
        <v>12</v>
      </c>
      <c r="D6" s="12">
        <f>ROUND(111760/10000,2)</f>
        <v>11.18</v>
      </c>
      <c r="E6" s="12">
        <f>ROUND(15000/10000,2)</f>
        <v>1.5</v>
      </c>
      <c r="F6" s="12">
        <f>ROUND(95225/10000,2)</f>
        <v>9.52</v>
      </c>
      <c r="G6" s="12">
        <f>ROUND(144591/10000,2)</f>
        <v>14.46</v>
      </c>
      <c r="H6" s="12">
        <f>ROUND(10200/10000,2)</f>
        <v>1.02</v>
      </c>
      <c r="I6" s="12">
        <f>ROUND(29496/10000,2)</f>
        <v>2.95</v>
      </c>
      <c r="J6" s="12">
        <f>ROUND(22316/10000,2)</f>
        <v>2.23</v>
      </c>
      <c r="K6" s="28">
        <f>SUM(D6:J6)</f>
        <v>42.86</v>
      </c>
      <c r="L6" s="95"/>
    </row>
    <row r="7" spans="1:12" s="7" customFormat="1" ht="42" customHeight="1">
      <c r="A7" s="93">
        <v>2</v>
      </c>
      <c r="B7" s="112"/>
      <c r="C7" s="11" t="s">
        <v>13</v>
      </c>
      <c r="D7" s="12"/>
      <c r="E7" s="12"/>
      <c r="F7" s="12"/>
      <c r="G7" s="12">
        <f>ROUND(9.11,2)</f>
        <v>9.11</v>
      </c>
      <c r="H7" s="12"/>
      <c r="I7" s="12"/>
      <c r="J7" s="12"/>
      <c r="K7" s="12">
        <f>SUM(D7:J7)</f>
        <v>9.11</v>
      </c>
      <c r="L7" s="10"/>
    </row>
    <row r="8" spans="1:12" s="8" customFormat="1" ht="34.5" customHeight="1">
      <c r="A8" s="94" t="s">
        <v>92</v>
      </c>
      <c r="B8" s="29">
        <f>SUM(B6)</f>
        <v>50</v>
      </c>
      <c r="C8" s="11"/>
      <c r="D8" s="12">
        <f aca="true" t="shared" si="0" ref="D8:K8">D6+D7</f>
        <v>11.18</v>
      </c>
      <c r="E8" s="12">
        <f>E6+E7</f>
        <v>1.5</v>
      </c>
      <c r="F8" s="12">
        <f t="shared" si="0"/>
        <v>9.52</v>
      </c>
      <c r="G8" s="12">
        <f>G6+G7</f>
        <v>23.57</v>
      </c>
      <c r="H8" s="12">
        <f t="shared" si="0"/>
        <v>1.02</v>
      </c>
      <c r="I8" s="12">
        <f t="shared" si="0"/>
        <v>2.95</v>
      </c>
      <c r="J8" s="12">
        <f t="shared" si="0"/>
        <v>2.23</v>
      </c>
      <c r="K8" s="12">
        <f t="shared" si="0"/>
        <v>51.97</v>
      </c>
      <c r="L8" s="9"/>
    </row>
    <row r="9" ht="30" customHeight="1"/>
    <row r="10" ht="30" customHeight="1"/>
    <row r="11" ht="30" customHeight="1"/>
    <row r="12" ht="30" customHeight="1"/>
    <row r="13" ht="30" customHeight="1"/>
    <row r="14" ht="30" customHeight="1"/>
    <row r="15" ht="30" customHeight="1"/>
    <row r="16" ht="30" customHeight="1"/>
  </sheetData>
  <sheetProtection/>
  <mergeCells count="8">
    <mergeCell ref="B6:B7"/>
    <mergeCell ref="C2:L2"/>
    <mergeCell ref="A4:A5"/>
    <mergeCell ref="B4:B5"/>
    <mergeCell ref="C4:C5"/>
    <mergeCell ref="D4:J4"/>
    <mergeCell ref="K4:K5"/>
    <mergeCell ref="L4:L5"/>
  </mergeCells>
  <printOptions horizontalCentered="1"/>
  <pageMargins left="0" right="0" top="0.5905511811023623" bottom="0"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18"/>
  <sheetViews>
    <sheetView showGridLines="0" tabSelected="1" zoomScale="115" zoomScaleNormal="115"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A1" sqref="A1"/>
    </sheetView>
  </sheetViews>
  <sheetFormatPr defaultColWidth="9.00390625" defaultRowHeight="13.5"/>
  <cols>
    <col min="1" max="1" width="4.25390625" style="60" customWidth="1"/>
    <col min="2" max="2" width="17.00390625" style="31" customWidth="1"/>
    <col min="3" max="3" width="24.625" style="59" customWidth="1"/>
    <col min="4" max="4" width="20.25390625" style="60" customWidth="1"/>
    <col min="5" max="5" width="8.25390625" style="60" customWidth="1"/>
    <col min="6" max="6" width="9.125" style="61" customWidth="1"/>
    <col min="7" max="7" width="8.625" style="61" customWidth="1"/>
    <col min="8" max="9" width="8.375" style="61" customWidth="1"/>
    <col min="10" max="10" width="8.50390625" style="61" customWidth="1"/>
    <col min="11" max="11" width="8.25390625" style="61" customWidth="1"/>
    <col min="12" max="12" width="10.125" style="61" bestFit="1" customWidth="1"/>
    <col min="13" max="13" width="9.50390625" style="62" bestFit="1" customWidth="1"/>
    <col min="14" max="14" width="9.625" style="59" customWidth="1"/>
    <col min="15" max="16384" width="9.00390625" style="59" customWidth="1"/>
  </cols>
  <sheetData>
    <row r="1" ht="13.5">
      <c r="A1" s="58" t="s">
        <v>7</v>
      </c>
    </row>
    <row r="2" spans="1:13" ht="27" customHeight="1">
      <c r="A2" s="124" t="s">
        <v>192</v>
      </c>
      <c r="B2" s="124"/>
      <c r="C2" s="124"/>
      <c r="D2" s="124"/>
      <c r="E2" s="124"/>
      <c r="F2" s="124"/>
      <c r="G2" s="124"/>
      <c r="H2" s="124"/>
      <c r="I2" s="124"/>
      <c r="J2" s="124"/>
      <c r="K2" s="124"/>
      <c r="L2" s="124"/>
      <c r="M2" s="124"/>
    </row>
    <row r="3" ht="15" customHeight="1"/>
    <row r="4" spans="1:14" ht="24.75" customHeight="1">
      <c r="A4" s="125" t="s">
        <v>4</v>
      </c>
      <c r="B4" s="127" t="s">
        <v>5</v>
      </c>
      <c r="C4" s="125" t="s">
        <v>54</v>
      </c>
      <c r="D4" s="129" t="s">
        <v>50</v>
      </c>
      <c r="E4" s="129" t="s">
        <v>36</v>
      </c>
      <c r="F4" s="131" t="s">
        <v>39</v>
      </c>
      <c r="G4" s="131"/>
      <c r="H4" s="131"/>
      <c r="I4" s="131"/>
      <c r="J4" s="131"/>
      <c r="K4" s="131"/>
      <c r="L4" s="131"/>
      <c r="M4" s="131"/>
      <c r="N4" s="63" t="s">
        <v>38</v>
      </c>
    </row>
    <row r="5" spans="1:14" ht="18.75" customHeight="1">
      <c r="A5" s="126"/>
      <c r="B5" s="128"/>
      <c r="C5" s="126"/>
      <c r="D5" s="130"/>
      <c r="E5" s="130"/>
      <c r="F5" s="96" t="s">
        <v>44</v>
      </c>
      <c r="G5" s="96" t="s">
        <v>74</v>
      </c>
      <c r="H5" s="96" t="s">
        <v>90</v>
      </c>
      <c r="I5" s="96" t="s">
        <v>42</v>
      </c>
      <c r="J5" s="97" t="s">
        <v>43</v>
      </c>
      <c r="K5" s="97" t="s">
        <v>64</v>
      </c>
      <c r="L5" s="97" t="s">
        <v>52</v>
      </c>
      <c r="M5" s="98" t="s">
        <v>2</v>
      </c>
      <c r="N5" s="63"/>
    </row>
    <row r="6" spans="1:14" s="71" customFormat="1" ht="39.75" customHeight="1">
      <c r="A6" s="64">
        <v>1</v>
      </c>
      <c r="B6" s="32" t="s">
        <v>46</v>
      </c>
      <c r="C6" s="65" t="s">
        <v>34</v>
      </c>
      <c r="D6" s="64" t="s">
        <v>35</v>
      </c>
      <c r="E6" s="66" t="s">
        <v>37</v>
      </c>
      <c r="F6" s="67"/>
      <c r="G6" s="67">
        <v>4000</v>
      </c>
      <c r="H6" s="67">
        <v>2580</v>
      </c>
      <c r="I6" s="67">
        <v>2100</v>
      </c>
      <c r="J6" s="68">
        <v>1700</v>
      </c>
      <c r="K6" s="68"/>
      <c r="L6" s="68"/>
      <c r="M6" s="69">
        <f aca="true" t="shared" si="0" ref="M6:M17">SUM(F6:L6)</f>
        <v>10380</v>
      </c>
      <c r="N6" s="70"/>
    </row>
    <row r="7" spans="1:14" ht="39.75" customHeight="1">
      <c r="A7" s="72">
        <v>2</v>
      </c>
      <c r="B7" s="32" t="s">
        <v>86</v>
      </c>
      <c r="C7" s="73" t="s">
        <v>41</v>
      </c>
      <c r="D7" s="72" t="s">
        <v>40</v>
      </c>
      <c r="E7" s="74" t="s">
        <v>76</v>
      </c>
      <c r="F7" s="75">
        <v>46400</v>
      </c>
      <c r="G7" s="75"/>
      <c r="H7" s="75"/>
      <c r="I7" s="75"/>
      <c r="J7" s="75"/>
      <c r="K7" s="75"/>
      <c r="L7" s="75"/>
      <c r="M7" s="69">
        <f t="shared" si="0"/>
        <v>46400</v>
      </c>
      <c r="N7" s="76"/>
    </row>
    <row r="8" spans="1:14" ht="51" customHeight="1">
      <c r="A8" s="72">
        <v>3</v>
      </c>
      <c r="B8" s="32" t="s">
        <v>45</v>
      </c>
      <c r="C8" s="73" t="s">
        <v>49</v>
      </c>
      <c r="D8" s="72" t="s">
        <v>48</v>
      </c>
      <c r="E8" s="74" t="s">
        <v>47</v>
      </c>
      <c r="F8" s="75"/>
      <c r="G8" s="75"/>
      <c r="H8" s="75"/>
      <c r="I8" s="75"/>
      <c r="J8" s="75">
        <f>14700+7575</f>
        <v>22275</v>
      </c>
      <c r="K8" s="75"/>
      <c r="L8" s="75"/>
      <c r="M8" s="69">
        <f t="shared" si="0"/>
        <v>22275</v>
      </c>
      <c r="N8" s="76"/>
    </row>
    <row r="9" spans="1:14" ht="93" customHeight="1">
      <c r="A9" s="72">
        <v>4</v>
      </c>
      <c r="B9" s="32" t="s">
        <v>89</v>
      </c>
      <c r="C9" s="73" t="s">
        <v>55</v>
      </c>
      <c r="D9" s="72" t="s">
        <v>68</v>
      </c>
      <c r="E9" s="74" t="s">
        <v>51</v>
      </c>
      <c r="F9" s="75"/>
      <c r="G9" s="75"/>
      <c r="H9" s="75"/>
      <c r="I9" s="75"/>
      <c r="J9" s="75"/>
      <c r="K9" s="75"/>
      <c r="L9" s="75">
        <v>87481</v>
      </c>
      <c r="M9" s="69">
        <f t="shared" si="0"/>
        <v>87481</v>
      </c>
      <c r="N9" s="76"/>
    </row>
    <row r="10" spans="1:14" ht="69.75" customHeight="1">
      <c r="A10" s="72">
        <v>5</v>
      </c>
      <c r="B10" s="32" t="s">
        <v>53</v>
      </c>
      <c r="C10" s="73" t="s">
        <v>57</v>
      </c>
      <c r="D10" s="72" t="s">
        <v>67</v>
      </c>
      <c r="E10" s="74" t="s">
        <v>56</v>
      </c>
      <c r="F10" s="75"/>
      <c r="G10" s="75"/>
      <c r="H10" s="75"/>
      <c r="I10" s="75"/>
      <c r="J10" s="75"/>
      <c r="K10" s="75"/>
      <c r="L10" s="75">
        <v>42110</v>
      </c>
      <c r="M10" s="69">
        <f t="shared" si="0"/>
        <v>42110</v>
      </c>
      <c r="N10" s="76"/>
    </row>
    <row r="11" spans="1:14" ht="42" customHeight="1">
      <c r="A11" s="72">
        <v>6</v>
      </c>
      <c r="B11" s="32" t="s">
        <v>58</v>
      </c>
      <c r="C11" s="73" t="s">
        <v>61</v>
      </c>
      <c r="D11" s="72" t="s">
        <v>60</v>
      </c>
      <c r="E11" s="74" t="s">
        <v>59</v>
      </c>
      <c r="F11" s="75"/>
      <c r="G11" s="75"/>
      <c r="H11" s="75">
        <v>6250</v>
      </c>
      <c r="I11" s="75">
        <v>8100</v>
      </c>
      <c r="J11" s="75">
        <v>7500</v>
      </c>
      <c r="K11" s="75">
        <v>8076</v>
      </c>
      <c r="L11" s="75"/>
      <c r="M11" s="69">
        <f t="shared" si="0"/>
        <v>29926</v>
      </c>
      <c r="N11" s="76"/>
    </row>
    <row r="12" spans="1:14" ht="64.5" customHeight="1">
      <c r="A12" s="72">
        <v>7</v>
      </c>
      <c r="B12" s="32" t="s">
        <v>62</v>
      </c>
      <c r="C12" s="73" t="s">
        <v>63</v>
      </c>
      <c r="D12" s="72" t="s">
        <v>40</v>
      </c>
      <c r="E12" s="74" t="s">
        <v>88</v>
      </c>
      <c r="F12" s="75">
        <f>12480+16200+2400</f>
        <v>31080</v>
      </c>
      <c r="G12" s="75"/>
      <c r="H12" s="75"/>
      <c r="I12" s="75"/>
      <c r="J12" s="75">
        <f>10500+36450</f>
        <v>46950</v>
      </c>
      <c r="K12" s="75"/>
      <c r="L12" s="75"/>
      <c r="M12" s="69">
        <f t="shared" si="0"/>
        <v>78030</v>
      </c>
      <c r="N12" s="76"/>
    </row>
    <row r="13" spans="1:14" ht="62.25" customHeight="1">
      <c r="A13" s="72">
        <v>8</v>
      </c>
      <c r="B13" s="32" t="s">
        <v>65</v>
      </c>
      <c r="C13" s="73" t="s">
        <v>69</v>
      </c>
      <c r="D13" s="72" t="s">
        <v>66</v>
      </c>
      <c r="E13" s="74" t="s">
        <v>70</v>
      </c>
      <c r="F13" s="75"/>
      <c r="G13" s="75"/>
      <c r="H13" s="75">
        <f>2316+2300</f>
        <v>4616</v>
      </c>
      <c r="I13" s="75"/>
      <c r="J13" s="75">
        <v>7500</v>
      </c>
      <c r="K13" s="75">
        <v>14336</v>
      </c>
      <c r="L13" s="75">
        <v>15000</v>
      </c>
      <c r="M13" s="69">
        <f t="shared" si="0"/>
        <v>41452</v>
      </c>
      <c r="N13" s="76"/>
    </row>
    <row r="14" spans="1:14" ht="88.5" customHeight="1">
      <c r="A14" s="72">
        <v>9</v>
      </c>
      <c r="B14" s="32" t="s">
        <v>71</v>
      </c>
      <c r="C14" s="73" t="s">
        <v>73</v>
      </c>
      <c r="D14" s="72" t="s">
        <v>72</v>
      </c>
      <c r="E14" s="74" t="s">
        <v>78</v>
      </c>
      <c r="F14" s="75"/>
      <c r="G14" s="75">
        <v>11000</v>
      </c>
      <c r="H14" s="75">
        <v>8870</v>
      </c>
      <c r="I14" s="75"/>
      <c r="J14" s="75">
        <v>9300</v>
      </c>
      <c r="K14" s="75">
        <v>7084</v>
      </c>
      <c r="L14" s="75"/>
      <c r="M14" s="69">
        <f t="shared" si="0"/>
        <v>36254</v>
      </c>
      <c r="N14" s="76"/>
    </row>
    <row r="15" spans="1:14" ht="32.25" customHeight="1">
      <c r="A15" s="72">
        <v>10</v>
      </c>
      <c r="B15" s="32" t="s">
        <v>87</v>
      </c>
      <c r="C15" s="73" t="s">
        <v>75</v>
      </c>
      <c r="D15" s="72" t="s">
        <v>40</v>
      </c>
      <c r="E15" s="74" t="s">
        <v>77</v>
      </c>
      <c r="F15" s="75">
        <v>34280</v>
      </c>
      <c r="G15" s="75"/>
      <c r="H15" s="75"/>
      <c r="I15" s="75"/>
      <c r="J15" s="75"/>
      <c r="K15" s="75"/>
      <c r="L15" s="75"/>
      <c r="M15" s="69">
        <f t="shared" si="0"/>
        <v>34280</v>
      </c>
      <c r="N15" s="76"/>
    </row>
    <row r="16" spans="1:14" ht="60.75" customHeight="1">
      <c r="A16" s="72">
        <v>11</v>
      </c>
      <c r="B16" s="32" t="s">
        <v>79</v>
      </c>
      <c r="C16" s="73" t="s">
        <v>82</v>
      </c>
      <c r="D16" s="72" t="s">
        <v>81</v>
      </c>
      <c r="E16" s="74" t="s">
        <v>80</v>
      </c>
      <c r="F16" s="75"/>
      <c r="G16" s="75"/>
      <c r="H16" s="75"/>
      <c r="I16" s="75"/>
      <c r="J16" s="75"/>
      <c r="K16" s="75"/>
      <c r="L16" s="75">
        <v>22550</v>
      </c>
      <c r="M16" s="69">
        <f t="shared" si="0"/>
        <v>22550</v>
      </c>
      <c r="N16" s="76"/>
    </row>
    <row r="17" spans="1:14" ht="47.25" customHeight="1">
      <c r="A17" s="72">
        <v>12</v>
      </c>
      <c r="B17" s="32" t="s">
        <v>83</v>
      </c>
      <c r="C17" s="73"/>
      <c r="D17" s="72" t="s">
        <v>85</v>
      </c>
      <c r="E17" s="74" t="s">
        <v>84</v>
      </c>
      <c r="F17" s="75"/>
      <c r="G17" s="75"/>
      <c r="H17" s="75"/>
      <c r="I17" s="75"/>
      <c r="J17" s="75"/>
      <c r="K17" s="75"/>
      <c r="L17" s="75">
        <v>68550</v>
      </c>
      <c r="M17" s="69">
        <f t="shared" si="0"/>
        <v>68550</v>
      </c>
      <c r="N17" s="76"/>
    </row>
    <row r="18" spans="1:14" ht="39.75" customHeight="1">
      <c r="A18" s="72" t="s">
        <v>6</v>
      </c>
      <c r="B18" s="32"/>
      <c r="C18" s="73"/>
      <c r="D18" s="72"/>
      <c r="E18" s="74"/>
      <c r="F18" s="77">
        <f>SUM(F6:F17)</f>
        <v>111760</v>
      </c>
      <c r="G18" s="77">
        <f aca="true" t="shared" si="1" ref="G18:M18">SUM(G6:G17)</f>
        <v>15000</v>
      </c>
      <c r="H18" s="77">
        <f t="shared" si="1"/>
        <v>22316</v>
      </c>
      <c r="I18" s="77">
        <f t="shared" si="1"/>
        <v>10200</v>
      </c>
      <c r="J18" s="77">
        <f t="shared" si="1"/>
        <v>95225</v>
      </c>
      <c r="K18" s="77">
        <f t="shared" si="1"/>
        <v>29496</v>
      </c>
      <c r="L18" s="77">
        <f t="shared" si="1"/>
        <v>235691</v>
      </c>
      <c r="M18" s="77">
        <f t="shared" si="1"/>
        <v>519688</v>
      </c>
      <c r="N18" s="76"/>
    </row>
  </sheetData>
  <sheetProtection/>
  <mergeCells count="7">
    <mergeCell ref="A2:M2"/>
    <mergeCell ref="A4:A5"/>
    <mergeCell ref="B4:B5"/>
    <mergeCell ref="C4:C5"/>
    <mergeCell ref="D4:D5"/>
    <mergeCell ref="E4:E5"/>
    <mergeCell ref="F4:M4"/>
  </mergeCells>
  <printOptions horizontalCentered="1"/>
  <pageMargins left="0.15748031496062992" right="0.15748031496062992" top="1.062992125984252" bottom="0.31496062992125984" header="0.5118110236220472" footer="0.2362204724409449"/>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IV58"/>
  <sheetViews>
    <sheetView zoomScalePageLayoutView="0" workbookViewId="0" topLeftCell="A1">
      <selection activeCell="H37" sqref="H37"/>
    </sheetView>
  </sheetViews>
  <sheetFormatPr defaultColWidth="9.00390625" defaultRowHeight="13.5"/>
  <cols>
    <col min="1" max="1" width="4.875" style="35" customWidth="1"/>
    <col min="2" max="2" width="5.625" style="35" customWidth="1"/>
    <col min="3" max="3" width="4.875" style="35" customWidth="1"/>
    <col min="4" max="4" width="5.625" style="35" customWidth="1"/>
    <col min="5" max="5" width="13.25390625" style="36" customWidth="1"/>
    <col min="6" max="6" width="5.625" style="35" customWidth="1"/>
    <col min="7" max="7" width="29.50390625" style="35" customWidth="1"/>
    <col min="8" max="8" width="70.75390625" style="35" customWidth="1"/>
    <col min="9" max="9" width="5.375" style="87" customWidth="1"/>
    <col min="10" max="10" width="5.625" style="37" customWidth="1"/>
    <col min="11" max="11" width="20.375" style="35" customWidth="1"/>
    <col min="12" max="16384" width="9.00390625" style="35" customWidth="1"/>
  </cols>
  <sheetData>
    <row r="1" spans="1:2" ht="15" customHeight="1">
      <c r="A1" s="132" t="s">
        <v>96</v>
      </c>
      <c r="B1" s="132"/>
    </row>
    <row r="2" spans="1:256" s="1" customFormat="1" ht="33" customHeight="1">
      <c r="A2" s="133" t="s">
        <v>191</v>
      </c>
      <c r="B2" s="133"/>
      <c r="C2" s="133"/>
      <c r="D2" s="133"/>
      <c r="E2" s="133"/>
      <c r="F2" s="133"/>
      <c r="G2" s="133"/>
      <c r="H2" s="133"/>
      <c r="I2" s="133"/>
      <c r="J2" s="133"/>
      <c r="K2" s="133"/>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5"/>
      <c r="IE2" s="35"/>
      <c r="IF2" s="35"/>
      <c r="IG2" s="35"/>
      <c r="IH2" s="35"/>
      <c r="II2" s="35"/>
      <c r="IJ2" s="35"/>
      <c r="IK2" s="35"/>
      <c r="IL2" s="35"/>
      <c r="IM2" s="35"/>
      <c r="IN2" s="35"/>
      <c r="IO2" s="35"/>
      <c r="IP2" s="35"/>
      <c r="IQ2" s="35"/>
      <c r="IR2" s="35"/>
      <c r="IS2" s="35"/>
      <c r="IT2" s="35"/>
      <c r="IU2" s="35"/>
      <c r="IV2" s="35"/>
    </row>
    <row r="3" spans="1:11" ht="30.75" customHeight="1">
      <c r="A3" s="38" t="s">
        <v>97</v>
      </c>
      <c r="B3" s="38" t="s">
        <v>98</v>
      </c>
      <c r="C3" s="38" t="s">
        <v>99</v>
      </c>
      <c r="D3" s="38" t="s">
        <v>98</v>
      </c>
      <c r="E3" s="38" t="s">
        <v>100</v>
      </c>
      <c r="F3" s="38" t="s">
        <v>98</v>
      </c>
      <c r="G3" s="38" t="s">
        <v>101</v>
      </c>
      <c r="H3" s="39" t="s">
        <v>102</v>
      </c>
      <c r="I3" s="88" t="s">
        <v>103</v>
      </c>
      <c r="J3" s="38" t="s">
        <v>104</v>
      </c>
      <c r="K3" s="38" t="s">
        <v>105</v>
      </c>
    </row>
    <row r="4" spans="1:256" s="2" customFormat="1" ht="27" customHeight="1">
      <c r="A4" s="134" t="s">
        <v>106</v>
      </c>
      <c r="B4" s="136">
        <f>D4+D12+D19</f>
        <v>15</v>
      </c>
      <c r="C4" s="134" t="s">
        <v>107</v>
      </c>
      <c r="D4" s="139">
        <f>F4+F9</f>
        <v>4</v>
      </c>
      <c r="E4" s="138" t="s">
        <v>108</v>
      </c>
      <c r="F4" s="138">
        <v>2.5</v>
      </c>
      <c r="G4" s="141" t="s">
        <v>109</v>
      </c>
      <c r="H4" s="40" t="s">
        <v>110</v>
      </c>
      <c r="I4" s="143">
        <f>F4-J4</f>
        <v>2.5</v>
      </c>
      <c r="J4" s="134"/>
      <c r="K4" s="140" t="s">
        <v>111</v>
      </c>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c r="IV4" s="35"/>
    </row>
    <row r="5" spans="1:256" s="2" customFormat="1" ht="27" customHeight="1">
      <c r="A5" s="135"/>
      <c r="B5" s="137"/>
      <c r="C5" s="135"/>
      <c r="D5" s="139"/>
      <c r="E5" s="140"/>
      <c r="F5" s="140"/>
      <c r="G5" s="142"/>
      <c r="H5" s="40" t="s">
        <v>112</v>
      </c>
      <c r="I5" s="144"/>
      <c r="J5" s="135"/>
      <c r="K5" s="140"/>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row>
    <row r="6" spans="1:256" s="2" customFormat="1" ht="27" customHeight="1">
      <c r="A6" s="135"/>
      <c r="B6" s="137"/>
      <c r="C6" s="135"/>
      <c r="D6" s="139"/>
      <c r="E6" s="140"/>
      <c r="F6" s="140"/>
      <c r="G6" s="142"/>
      <c r="H6" s="40" t="s">
        <v>113</v>
      </c>
      <c r="I6" s="144"/>
      <c r="J6" s="135"/>
      <c r="K6" s="140"/>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c r="HL6" s="35"/>
      <c r="HM6" s="35"/>
      <c r="HN6" s="35"/>
      <c r="HO6" s="35"/>
      <c r="HP6" s="35"/>
      <c r="HQ6" s="35"/>
      <c r="HR6" s="35"/>
      <c r="HS6" s="35"/>
      <c r="HT6" s="35"/>
      <c r="HU6" s="35"/>
      <c r="HV6" s="35"/>
      <c r="HW6" s="35"/>
      <c r="HX6" s="35"/>
      <c r="HY6" s="35"/>
      <c r="HZ6" s="35"/>
      <c r="IA6" s="35"/>
      <c r="IB6" s="35"/>
      <c r="IC6" s="35"/>
      <c r="ID6" s="35"/>
      <c r="IE6" s="35"/>
      <c r="IF6" s="35"/>
      <c r="IG6" s="35"/>
      <c r="IH6" s="35"/>
      <c r="II6" s="35"/>
      <c r="IJ6" s="35"/>
      <c r="IK6" s="35"/>
      <c r="IL6" s="35"/>
      <c r="IM6" s="35"/>
      <c r="IN6" s="35"/>
      <c r="IO6" s="35"/>
      <c r="IP6" s="35"/>
      <c r="IQ6" s="35"/>
      <c r="IR6" s="35"/>
      <c r="IS6" s="35"/>
      <c r="IT6" s="35"/>
      <c r="IU6" s="35"/>
      <c r="IV6" s="35"/>
    </row>
    <row r="7" spans="1:256" s="2" customFormat="1" ht="27" customHeight="1">
      <c r="A7" s="135"/>
      <c r="B7" s="137"/>
      <c r="C7" s="135"/>
      <c r="D7" s="139"/>
      <c r="E7" s="140"/>
      <c r="F7" s="140"/>
      <c r="G7" s="142"/>
      <c r="H7" s="40" t="s">
        <v>114</v>
      </c>
      <c r="I7" s="144"/>
      <c r="J7" s="135"/>
      <c r="K7" s="140"/>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c r="FS7" s="35"/>
      <c r="FT7" s="35"/>
      <c r="FU7" s="35"/>
      <c r="FV7" s="35"/>
      <c r="FW7" s="35"/>
      <c r="FX7" s="35"/>
      <c r="FY7" s="35"/>
      <c r="FZ7" s="35"/>
      <c r="GA7" s="35"/>
      <c r="GB7" s="35"/>
      <c r="GC7" s="35"/>
      <c r="GD7" s="35"/>
      <c r="GE7" s="35"/>
      <c r="GF7" s="35"/>
      <c r="GG7" s="35"/>
      <c r="GH7" s="35"/>
      <c r="GI7" s="35"/>
      <c r="GJ7" s="35"/>
      <c r="GK7" s="35"/>
      <c r="GL7" s="35"/>
      <c r="GM7" s="35"/>
      <c r="GN7" s="35"/>
      <c r="GO7" s="35"/>
      <c r="GP7" s="35"/>
      <c r="GQ7" s="35"/>
      <c r="GR7" s="35"/>
      <c r="GS7" s="35"/>
      <c r="GT7" s="35"/>
      <c r="GU7" s="35"/>
      <c r="GV7" s="35"/>
      <c r="GW7" s="35"/>
      <c r="GX7" s="35"/>
      <c r="GY7" s="35"/>
      <c r="GZ7" s="35"/>
      <c r="HA7" s="35"/>
      <c r="HB7" s="35"/>
      <c r="HC7" s="35"/>
      <c r="HD7" s="35"/>
      <c r="HE7" s="35"/>
      <c r="HF7" s="35"/>
      <c r="HG7" s="35"/>
      <c r="HH7" s="35"/>
      <c r="HI7" s="35"/>
      <c r="HJ7" s="35"/>
      <c r="HK7" s="35"/>
      <c r="HL7" s="35"/>
      <c r="HM7" s="35"/>
      <c r="HN7" s="35"/>
      <c r="HO7" s="35"/>
      <c r="HP7" s="35"/>
      <c r="HQ7" s="35"/>
      <c r="HR7" s="35"/>
      <c r="HS7" s="35"/>
      <c r="HT7" s="35"/>
      <c r="HU7" s="35"/>
      <c r="HV7" s="35"/>
      <c r="HW7" s="35"/>
      <c r="HX7" s="35"/>
      <c r="HY7" s="35"/>
      <c r="HZ7" s="35"/>
      <c r="IA7" s="35"/>
      <c r="IB7" s="35"/>
      <c r="IC7" s="35"/>
      <c r="ID7" s="35"/>
      <c r="IE7" s="35"/>
      <c r="IF7" s="35"/>
      <c r="IG7" s="35"/>
      <c r="IH7" s="35"/>
      <c r="II7" s="35"/>
      <c r="IJ7" s="35"/>
      <c r="IK7" s="35"/>
      <c r="IL7" s="35"/>
      <c r="IM7" s="35"/>
      <c r="IN7" s="35"/>
      <c r="IO7" s="35"/>
      <c r="IP7" s="35"/>
      <c r="IQ7" s="35"/>
      <c r="IR7" s="35"/>
      <c r="IS7" s="35"/>
      <c r="IT7" s="35"/>
      <c r="IU7" s="35"/>
      <c r="IV7" s="35"/>
    </row>
    <row r="8" spans="1:256" s="2" customFormat="1" ht="27" customHeight="1">
      <c r="A8" s="135"/>
      <c r="B8" s="137"/>
      <c r="C8" s="135"/>
      <c r="D8" s="139"/>
      <c r="E8" s="140"/>
      <c r="F8" s="140"/>
      <c r="G8" s="142"/>
      <c r="H8" s="40" t="s">
        <v>115</v>
      </c>
      <c r="I8" s="144"/>
      <c r="J8" s="138"/>
      <c r="K8" s="140"/>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row>
    <row r="9" spans="1:256" s="2" customFormat="1" ht="27" customHeight="1">
      <c r="A9" s="135"/>
      <c r="B9" s="137"/>
      <c r="C9" s="135"/>
      <c r="D9" s="139"/>
      <c r="E9" s="140" t="s">
        <v>116</v>
      </c>
      <c r="F9" s="134">
        <v>1.5</v>
      </c>
      <c r="G9" s="145" t="s">
        <v>117</v>
      </c>
      <c r="H9" s="42" t="s">
        <v>118</v>
      </c>
      <c r="I9" s="144">
        <f>F9-J9</f>
        <v>1.5</v>
      </c>
      <c r="J9" s="134"/>
      <c r="K9" s="140" t="s">
        <v>119</v>
      </c>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35"/>
      <c r="GC9" s="35"/>
      <c r="GD9" s="35"/>
      <c r="GE9" s="35"/>
      <c r="GF9" s="35"/>
      <c r="GG9" s="35"/>
      <c r="GH9" s="35"/>
      <c r="GI9" s="35"/>
      <c r="GJ9" s="35"/>
      <c r="GK9" s="35"/>
      <c r="GL9" s="35"/>
      <c r="GM9" s="35"/>
      <c r="GN9" s="35"/>
      <c r="GO9" s="35"/>
      <c r="GP9" s="35"/>
      <c r="GQ9" s="35"/>
      <c r="GR9" s="35"/>
      <c r="GS9" s="35"/>
      <c r="GT9" s="35"/>
      <c r="GU9" s="35"/>
      <c r="GV9" s="35"/>
      <c r="GW9" s="35"/>
      <c r="GX9" s="35"/>
      <c r="GY9" s="35"/>
      <c r="GZ9" s="35"/>
      <c r="HA9" s="35"/>
      <c r="HB9" s="35"/>
      <c r="HC9" s="35"/>
      <c r="HD9" s="35"/>
      <c r="HE9" s="35"/>
      <c r="HF9" s="35"/>
      <c r="HG9" s="35"/>
      <c r="HH9" s="35"/>
      <c r="HI9" s="35"/>
      <c r="HJ9" s="35"/>
      <c r="HK9" s="35"/>
      <c r="HL9" s="35"/>
      <c r="HM9" s="35"/>
      <c r="HN9" s="35"/>
      <c r="HO9" s="35"/>
      <c r="HP9" s="35"/>
      <c r="HQ9" s="35"/>
      <c r="HR9" s="35"/>
      <c r="HS9" s="35"/>
      <c r="HT9" s="35"/>
      <c r="HU9" s="35"/>
      <c r="HV9" s="35"/>
      <c r="HW9" s="35"/>
      <c r="HX9" s="35"/>
      <c r="HY9" s="35"/>
      <c r="HZ9" s="35"/>
      <c r="IA9" s="35"/>
      <c r="IB9" s="35"/>
      <c r="IC9" s="35"/>
      <c r="ID9" s="35"/>
      <c r="IE9" s="35"/>
      <c r="IF9" s="35"/>
      <c r="IG9" s="35"/>
      <c r="IH9" s="35"/>
      <c r="II9" s="35"/>
      <c r="IJ9" s="35"/>
      <c r="IK9" s="35"/>
      <c r="IL9" s="35"/>
      <c r="IM9" s="35"/>
      <c r="IN9" s="35"/>
      <c r="IO9" s="35"/>
      <c r="IP9" s="35"/>
      <c r="IQ9" s="35"/>
      <c r="IR9" s="35"/>
      <c r="IS9" s="35"/>
      <c r="IT9" s="35"/>
      <c r="IU9" s="35"/>
      <c r="IV9" s="35"/>
    </row>
    <row r="10" spans="1:256" s="2" customFormat="1" ht="27" customHeight="1">
      <c r="A10" s="135"/>
      <c r="B10" s="137"/>
      <c r="C10" s="135"/>
      <c r="D10" s="139"/>
      <c r="E10" s="140"/>
      <c r="F10" s="135"/>
      <c r="G10" s="145"/>
      <c r="H10" s="43" t="s">
        <v>120</v>
      </c>
      <c r="I10" s="144"/>
      <c r="J10" s="135"/>
      <c r="K10" s="140"/>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35"/>
      <c r="GC10" s="35"/>
      <c r="GD10" s="35"/>
      <c r="GE10" s="35"/>
      <c r="GF10" s="35"/>
      <c r="GG10" s="35"/>
      <c r="GH10" s="35"/>
      <c r="GI10" s="35"/>
      <c r="GJ10" s="35"/>
      <c r="GK10" s="35"/>
      <c r="GL10" s="35"/>
      <c r="GM10" s="35"/>
      <c r="GN10" s="35"/>
      <c r="GO10" s="35"/>
      <c r="GP10" s="35"/>
      <c r="GQ10" s="35"/>
      <c r="GR10" s="35"/>
      <c r="GS10" s="35"/>
      <c r="GT10" s="35"/>
      <c r="GU10" s="35"/>
      <c r="GV10" s="35"/>
      <c r="GW10" s="35"/>
      <c r="GX10" s="35"/>
      <c r="GY10" s="35"/>
      <c r="GZ10" s="35"/>
      <c r="HA10" s="35"/>
      <c r="HB10" s="35"/>
      <c r="HC10" s="35"/>
      <c r="HD10" s="35"/>
      <c r="HE10" s="35"/>
      <c r="HF10" s="35"/>
      <c r="HG10" s="35"/>
      <c r="HH10" s="35"/>
      <c r="HI10" s="35"/>
      <c r="HJ10" s="35"/>
      <c r="HK10" s="35"/>
      <c r="HL10" s="35"/>
      <c r="HM10" s="35"/>
      <c r="HN10" s="35"/>
      <c r="HO10" s="35"/>
      <c r="HP10" s="35"/>
      <c r="HQ10" s="35"/>
      <c r="HR10" s="35"/>
      <c r="HS10" s="35"/>
      <c r="HT10" s="35"/>
      <c r="HU10" s="35"/>
      <c r="HV10" s="35"/>
      <c r="HW10" s="35"/>
      <c r="HX10" s="35"/>
      <c r="HY10" s="35"/>
      <c r="HZ10" s="35"/>
      <c r="IA10" s="35"/>
      <c r="IB10" s="35"/>
      <c r="IC10" s="35"/>
      <c r="ID10" s="35"/>
      <c r="IE10" s="35"/>
      <c r="IF10" s="35"/>
      <c r="IG10" s="35"/>
      <c r="IH10" s="35"/>
      <c r="II10" s="35"/>
      <c r="IJ10" s="35"/>
      <c r="IK10" s="35"/>
      <c r="IL10" s="35"/>
      <c r="IM10" s="35"/>
      <c r="IN10" s="35"/>
      <c r="IO10" s="35"/>
      <c r="IP10" s="35"/>
      <c r="IQ10" s="35"/>
      <c r="IR10" s="35"/>
      <c r="IS10" s="35"/>
      <c r="IT10" s="35"/>
      <c r="IU10" s="35"/>
      <c r="IV10" s="35"/>
    </row>
    <row r="11" spans="1:256" s="2" customFormat="1" ht="27" customHeight="1">
      <c r="A11" s="135"/>
      <c r="B11" s="137"/>
      <c r="C11" s="138"/>
      <c r="D11" s="139"/>
      <c r="E11" s="134"/>
      <c r="F11" s="138"/>
      <c r="G11" s="145"/>
      <c r="H11" s="44" t="s">
        <v>121</v>
      </c>
      <c r="I11" s="144"/>
      <c r="J11" s="138"/>
      <c r="K11" s="140"/>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c r="HY11" s="35"/>
      <c r="HZ11" s="35"/>
      <c r="IA11" s="35"/>
      <c r="IB11" s="35"/>
      <c r="IC11" s="35"/>
      <c r="ID11" s="35"/>
      <c r="IE11" s="35"/>
      <c r="IF11" s="35"/>
      <c r="IG11" s="35"/>
      <c r="IH11" s="35"/>
      <c r="II11" s="35"/>
      <c r="IJ11" s="35"/>
      <c r="IK11" s="35"/>
      <c r="IL11" s="35"/>
      <c r="IM11" s="35"/>
      <c r="IN11" s="35"/>
      <c r="IO11" s="35"/>
      <c r="IP11" s="35"/>
      <c r="IQ11" s="35"/>
      <c r="IR11" s="35"/>
      <c r="IS11" s="35"/>
      <c r="IT11" s="35"/>
      <c r="IU11" s="35"/>
      <c r="IV11" s="35"/>
    </row>
    <row r="12" spans="1:256" s="2" customFormat="1" ht="27" customHeight="1">
      <c r="A12" s="135"/>
      <c r="B12" s="137"/>
      <c r="C12" s="134" t="s">
        <v>122</v>
      </c>
      <c r="D12" s="134">
        <f>F12+F16</f>
        <v>5</v>
      </c>
      <c r="E12" s="134" t="s">
        <v>123</v>
      </c>
      <c r="F12" s="134">
        <v>2</v>
      </c>
      <c r="G12" s="146" t="s">
        <v>124</v>
      </c>
      <c r="H12" s="42" t="s">
        <v>125</v>
      </c>
      <c r="I12" s="148">
        <f>F12-J12</f>
        <v>2</v>
      </c>
      <c r="J12" s="134"/>
      <c r="K12" s="134" t="s">
        <v>126</v>
      </c>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c r="HY12" s="35"/>
      <c r="HZ12" s="35"/>
      <c r="IA12" s="35"/>
      <c r="IB12" s="35"/>
      <c r="IC12" s="35"/>
      <c r="ID12" s="35"/>
      <c r="IE12" s="35"/>
      <c r="IF12" s="35"/>
      <c r="IG12" s="35"/>
      <c r="IH12" s="35"/>
      <c r="II12" s="35"/>
      <c r="IJ12" s="35"/>
      <c r="IK12" s="35"/>
      <c r="IL12" s="35"/>
      <c r="IM12" s="35"/>
      <c r="IN12" s="35"/>
      <c r="IO12" s="35"/>
      <c r="IP12" s="35"/>
      <c r="IQ12" s="35"/>
      <c r="IR12" s="35"/>
      <c r="IS12" s="35"/>
      <c r="IT12" s="35"/>
      <c r="IU12" s="35"/>
      <c r="IV12" s="35"/>
    </row>
    <row r="13" spans="1:256" s="2" customFormat="1" ht="27" customHeight="1">
      <c r="A13" s="135"/>
      <c r="B13" s="137"/>
      <c r="C13" s="135"/>
      <c r="D13" s="135"/>
      <c r="E13" s="135"/>
      <c r="F13" s="135"/>
      <c r="G13" s="147"/>
      <c r="H13" s="43" t="s">
        <v>127</v>
      </c>
      <c r="I13" s="149"/>
      <c r="J13" s="135"/>
      <c r="K13" s="1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35"/>
      <c r="GC13" s="35"/>
      <c r="GD13" s="35"/>
      <c r="GE13" s="35"/>
      <c r="GF13" s="35"/>
      <c r="GG13" s="35"/>
      <c r="GH13" s="35"/>
      <c r="GI13" s="35"/>
      <c r="GJ13" s="35"/>
      <c r="GK13" s="35"/>
      <c r="GL13" s="35"/>
      <c r="GM13" s="35"/>
      <c r="GN13" s="35"/>
      <c r="GO13" s="35"/>
      <c r="GP13" s="35"/>
      <c r="GQ13" s="35"/>
      <c r="GR13" s="35"/>
      <c r="GS13" s="35"/>
      <c r="GT13" s="35"/>
      <c r="GU13" s="35"/>
      <c r="GV13" s="35"/>
      <c r="GW13" s="35"/>
      <c r="GX13" s="35"/>
      <c r="GY13" s="35"/>
      <c r="GZ13" s="35"/>
      <c r="HA13" s="35"/>
      <c r="HB13" s="35"/>
      <c r="HC13" s="35"/>
      <c r="HD13" s="35"/>
      <c r="HE13" s="35"/>
      <c r="HF13" s="35"/>
      <c r="HG13" s="35"/>
      <c r="HH13" s="35"/>
      <c r="HI13" s="35"/>
      <c r="HJ13" s="35"/>
      <c r="HK13" s="35"/>
      <c r="HL13" s="35"/>
      <c r="HM13" s="35"/>
      <c r="HN13" s="35"/>
      <c r="HO13" s="35"/>
      <c r="HP13" s="35"/>
      <c r="HQ13" s="35"/>
      <c r="HR13" s="35"/>
      <c r="HS13" s="35"/>
      <c r="HT13" s="35"/>
      <c r="HU13" s="35"/>
      <c r="HV13" s="35"/>
      <c r="HW13" s="35"/>
      <c r="HX13" s="35"/>
      <c r="HY13" s="35"/>
      <c r="HZ13" s="35"/>
      <c r="IA13" s="35"/>
      <c r="IB13" s="35"/>
      <c r="IC13" s="35"/>
      <c r="ID13" s="35"/>
      <c r="IE13" s="35"/>
      <c r="IF13" s="35"/>
      <c r="IG13" s="35"/>
      <c r="IH13" s="35"/>
      <c r="II13" s="35"/>
      <c r="IJ13" s="35"/>
      <c r="IK13" s="35"/>
      <c r="IL13" s="35"/>
      <c r="IM13" s="35"/>
      <c r="IN13" s="35"/>
      <c r="IO13" s="35"/>
      <c r="IP13" s="35"/>
      <c r="IQ13" s="35"/>
      <c r="IR13" s="35"/>
      <c r="IS13" s="35"/>
      <c r="IT13" s="35"/>
      <c r="IU13" s="35"/>
      <c r="IV13" s="35"/>
    </row>
    <row r="14" spans="1:11" ht="27" customHeight="1">
      <c r="A14" s="135"/>
      <c r="B14" s="137"/>
      <c r="C14" s="135"/>
      <c r="D14" s="135"/>
      <c r="E14" s="135"/>
      <c r="F14" s="135"/>
      <c r="G14" s="147"/>
      <c r="H14" s="43" t="s">
        <v>128</v>
      </c>
      <c r="I14" s="149"/>
      <c r="J14" s="135"/>
      <c r="K14" s="135"/>
    </row>
    <row r="15" spans="1:11" ht="27" customHeight="1">
      <c r="A15" s="135"/>
      <c r="B15" s="137"/>
      <c r="C15" s="135"/>
      <c r="D15" s="135"/>
      <c r="E15" s="138"/>
      <c r="F15" s="138"/>
      <c r="G15" s="147"/>
      <c r="H15" s="44" t="s">
        <v>129</v>
      </c>
      <c r="I15" s="143"/>
      <c r="J15" s="138"/>
      <c r="K15" s="138"/>
    </row>
    <row r="16" spans="1:11" ht="27" customHeight="1">
      <c r="A16" s="135"/>
      <c r="B16" s="137"/>
      <c r="C16" s="135"/>
      <c r="D16" s="135"/>
      <c r="E16" s="140" t="s">
        <v>130</v>
      </c>
      <c r="F16" s="150">
        <v>3</v>
      </c>
      <c r="G16" s="151" t="s">
        <v>131</v>
      </c>
      <c r="H16" s="45" t="s">
        <v>132</v>
      </c>
      <c r="I16" s="148">
        <f>F16-J16</f>
        <v>2</v>
      </c>
      <c r="J16" s="134">
        <v>1</v>
      </c>
      <c r="K16" s="134" t="s">
        <v>194</v>
      </c>
    </row>
    <row r="17" spans="1:11" ht="27" customHeight="1">
      <c r="A17" s="135"/>
      <c r="B17" s="137"/>
      <c r="C17" s="135"/>
      <c r="D17" s="135"/>
      <c r="E17" s="140"/>
      <c r="F17" s="150"/>
      <c r="G17" s="152"/>
      <c r="H17" s="40" t="s">
        <v>133</v>
      </c>
      <c r="I17" s="149"/>
      <c r="J17" s="135"/>
      <c r="K17" s="135"/>
    </row>
    <row r="18" spans="1:11" ht="27" customHeight="1">
      <c r="A18" s="135"/>
      <c r="B18" s="137"/>
      <c r="C18" s="135"/>
      <c r="D18" s="135"/>
      <c r="E18" s="140"/>
      <c r="F18" s="150"/>
      <c r="G18" s="141"/>
      <c r="H18" s="46" t="s">
        <v>134</v>
      </c>
      <c r="I18" s="143"/>
      <c r="J18" s="138"/>
      <c r="K18" s="138"/>
    </row>
    <row r="19" spans="1:11" ht="30" customHeight="1">
      <c r="A19" s="135"/>
      <c r="B19" s="137"/>
      <c r="C19" s="140" t="s">
        <v>135</v>
      </c>
      <c r="D19" s="134">
        <f>F19+F23</f>
        <v>6</v>
      </c>
      <c r="E19" s="140" t="s">
        <v>136</v>
      </c>
      <c r="F19" s="140">
        <v>4</v>
      </c>
      <c r="G19" s="151" t="s">
        <v>137</v>
      </c>
      <c r="H19" s="45" t="s">
        <v>138</v>
      </c>
      <c r="I19" s="148">
        <f>F19-J19</f>
        <v>4</v>
      </c>
      <c r="J19" s="134"/>
      <c r="K19" s="151"/>
    </row>
    <row r="20" spans="1:11" ht="30" customHeight="1">
      <c r="A20" s="135"/>
      <c r="B20" s="137"/>
      <c r="C20" s="140"/>
      <c r="D20" s="135"/>
      <c r="E20" s="140"/>
      <c r="F20" s="140"/>
      <c r="G20" s="152"/>
      <c r="H20" s="40" t="s">
        <v>139</v>
      </c>
      <c r="I20" s="149"/>
      <c r="J20" s="135"/>
      <c r="K20" s="152"/>
    </row>
    <row r="21" spans="1:11" ht="30" customHeight="1">
      <c r="A21" s="135"/>
      <c r="B21" s="137"/>
      <c r="C21" s="140"/>
      <c r="D21" s="135"/>
      <c r="E21" s="140"/>
      <c r="F21" s="140"/>
      <c r="G21" s="152"/>
      <c r="H21" s="40" t="s">
        <v>140</v>
      </c>
      <c r="I21" s="149"/>
      <c r="J21" s="135"/>
      <c r="K21" s="152"/>
    </row>
    <row r="22" spans="1:11" ht="30" customHeight="1">
      <c r="A22" s="135"/>
      <c r="B22" s="137"/>
      <c r="C22" s="140"/>
      <c r="D22" s="135"/>
      <c r="E22" s="140"/>
      <c r="F22" s="140"/>
      <c r="G22" s="141"/>
      <c r="H22" s="46" t="s">
        <v>141</v>
      </c>
      <c r="I22" s="143"/>
      <c r="J22" s="138"/>
      <c r="K22" s="141"/>
    </row>
    <row r="23" spans="1:11" ht="34.5" customHeight="1">
      <c r="A23" s="135"/>
      <c r="B23" s="137"/>
      <c r="C23" s="140"/>
      <c r="D23" s="135"/>
      <c r="E23" s="140" t="s">
        <v>142</v>
      </c>
      <c r="F23" s="140">
        <v>2</v>
      </c>
      <c r="G23" s="152" t="s">
        <v>143</v>
      </c>
      <c r="H23" s="40" t="s">
        <v>144</v>
      </c>
      <c r="I23" s="148">
        <f>F23-J23</f>
        <v>2</v>
      </c>
      <c r="J23" s="134"/>
      <c r="K23" s="140" t="s">
        <v>145</v>
      </c>
    </row>
    <row r="24" spans="1:11" ht="30" customHeight="1">
      <c r="A24" s="135"/>
      <c r="B24" s="137"/>
      <c r="C24" s="140"/>
      <c r="D24" s="135"/>
      <c r="E24" s="140"/>
      <c r="F24" s="140"/>
      <c r="G24" s="152"/>
      <c r="H24" s="40" t="s">
        <v>146</v>
      </c>
      <c r="I24" s="149"/>
      <c r="J24" s="135"/>
      <c r="K24" s="140"/>
    </row>
    <row r="25" spans="1:11" ht="27" customHeight="1">
      <c r="A25" s="136" t="s">
        <v>147</v>
      </c>
      <c r="B25" s="140">
        <f>D25+D37</f>
        <v>27</v>
      </c>
      <c r="C25" s="140" t="s">
        <v>148</v>
      </c>
      <c r="D25" s="140">
        <f>F25+F29+F32</f>
        <v>12</v>
      </c>
      <c r="E25" s="134" t="s">
        <v>149</v>
      </c>
      <c r="F25" s="134">
        <v>2</v>
      </c>
      <c r="G25" s="145" t="s">
        <v>150</v>
      </c>
      <c r="H25" s="47" t="s">
        <v>151</v>
      </c>
      <c r="I25" s="148">
        <f>F25-J25</f>
        <v>2</v>
      </c>
      <c r="J25" s="134"/>
      <c r="K25" s="140" t="s">
        <v>152</v>
      </c>
    </row>
    <row r="26" spans="1:11" ht="27" customHeight="1">
      <c r="A26" s="137"/>
      <c r="B26" s="140"/>
      <c r="C26" s="140"/>
      <c r="D26" s="140"/>
      <c r="E26" s="135"/>
      <c r="F26" s="135"/>
      <c r="G26" s="145"/>
      <c r="H26" s="48" t="s">
        <v>220</v>
      </c>
      <c r="I26" s="149"/>
      <c r="J26" s="135"/>
      <c r="K26" s="140"/>
    </row>
    <row r="27" spans="1:11" ht="27" customHeight="1">
      <c r="A27" s="137"/>
      <c r="B27" s="140"/>
      <c r="C27" s="140"/>
      <c r="D27" s="140"/>
      <c r="E27" s="135"/>
      <c r="F27" s="135"/>
      <c r="G27" s="145"/>
      <c r="H27" s="48" t="s">
        <v>153</v>
      </c>
      <c r="I27" s="149"/>
      <c r="J27" s="135"/>
      <c r="K27" s="140"/>
    </row>
    <row r="28" spans="1:11" ht="27" customHeight="1">
      <c r="A28" s="137"/>
      <c r="B28" s="140"/>
      <c r="C28" s="140"/>
      <c r="D28" s="140"/>
      <c r="E28" s="138"/>
      <c r="F28" s="138"/>
      <c r="G28" s="145"/>
      <c r="H28" s="48" t="s">
        <v>154</v>
      </c>
      <c r="I28" s="143"/>
      <c r="J28" s="138"/>
      <c r="K28" s="140"/>
    </row>
    <row r="29" spans="1:11" ht="27" customHeight="1">
      <c r="A29" s="137"/>
      <c r="B29" s="140"/>
      <c r="C29" s="140"/>
      <c r="D29" s="140"/>
      <c r="E29" s="134" t="s">
        <v>155</v>
      </c>
      <c r="F29" s="134">
        <v>2</v>
      </c>
      <c r="G29" s="145" t="s">
        <v>156</v>
      </c>
      <c r="H29" s="47" t="s">
        <v>157</v>
      </c>
      <c r="I29" s="148">
        <f>F29-J29</f>
        <v>0</v>
      </c>
      <c r="J29" s="134">
        <v>2</v>
      </c>
      <c r="K29" s="134" t="s">
        <v>218</v>
      </c>
    </row>
    <row r="30" spans="1:11" ht="27" customHeight="1">
      <c r="A30" s="137"/>
      <c r="B30" s="140"/>
      <c r="C30" s="140"/>
      <c r="D30" s="140"/>
      <c r="E30" s="135"/>
      <c r="F30" s="135"/>
      <c r="G30" s="145"/>
      <c r="H30" s="48" t="s">
        <v>221</v>
      </c>
      <c r="I30" s="149"/>
      <c r="J30" s="135"/>
      <c r="K30" s="135"/>
    </row>
    <row r="31" spans="1:11" ht="27" customHeight="1">
      <c r="A31" s="137"/>
      <c r="B31" s="140"/>
      <c r="C31" s="140"/>
      <c r="D31" s="140"/>
      <c r="E31" s="138"/>
      <c r="F31" s="138"/>
      <c r="G31" s="145"/>
      <c r="H31" s="49" t="s">
        <v>158</v>
      </c>
      <c r="I31" s="143"/>
      <c r="J31" s="138"/>
      <c r="K31" s="138"/>
    </row>
    <row r="32" spans="1:11" ht="27" customHeight="1">
      <c r="A32" s="137"/>
      <c r="B32" s="140"/>
      <c r="C32" s="140"/>
      <c r="D32" s="140"/>
      <c r="E32" s="134" t="s">
        <v>159</v>
      </c>
      <c r="F32" s="134">
        <v>8</v>
      </c>
      <c r="G32" s="153" t="s">
        <v>160</v>
      </c>
      <c r="H32" s="47" t="s">
        <v>161</v>
      </c>
      <c r="I32" s="148">
        <f>F32-J32</f>
        <v>6</v>
      </c>
      <c r="J32" s="134">
        <v>2</v>
      </c>
      <c r="K32" s="151" t="s">
        <v>225</v>
      </c>
    </row>
    <row r="33" spans="1:11" ht="27" customHeight="1">
      <c r="A33" s="137"/>
      <c r="B33" s="140"/>
      <c r="C33" s="140"/>
      <c r="D33" s="140"/>
      <c r="E33" s="135"/>
      <c r="F33" s="135"/>
      <c r="G33" s="153"/>
      <c r="H33" s="48" t="s">
        <v>162</v>
      </c>
      <c r="I33" s="149"/>
      <c r="J33" s="135"/>
      <c r="K33" s="152"/>
    </row>
    <row r="34" spans="1:11" ht="27" customHeight="1">
      <c r="A34" s="137"/>
      <c r="B34" s="140"/>
      <c r="C34" s="140"/>
      <c r="D34" s="140"/>
      <c r="E34" s="135"/>
      <c r="F34" s="135"/>
      <c r="G34" s="153"/>
      <c r="H34" s="84" t="s">
        <v>213</v>
      </c>
      <c r="I34" s="149"/>
      <c r="J34" s="135"/>
      <c r="K34" s="152"/>
    </row>
    <row r="35" spans="1:11" ht="27" customHeight="1">
      <c r="A35" s="137"/>
      <c r="B35" s="150"/>
      <c r="C35" s="140"/>
      <c r="D35" s="140"/>
      <c r="E35" s="135"/>
      <c r="F35" s="135"/>
      <c r="G35" s="153"/>
      <c r="H35" s="84" t="s">
        <v>214</v>
      </c>
      <c r="I35" s="149"/>
      <c r="J35" s="135"/>
      <c r="K35" s="152"/>
    </row>
    <row r="36" spans="1:11" ht="27" customHeight="1">
      <c r="A36" s="137"/>
      <c r="B36" s="150"/>
      <c r="C36" s="140"/>
      <c r="D36" s="140"/>
      <c r="E36" s="135"/>
      <c r="F36" s="135"/>
      <c r="G36" s="153"/>
      <c r="H36" s="84" t="s">
        <v>215</v>
      </c>
      <c r="I36" s="149"/>
      <c r="J36" s="135"/>
      <c r="K36" s="152"/>
    </row>
    <row r="37" spans="1:11" ht="27" customHeight="1">
      <c r="A37" s="137"/>
      <c r="B37" s="150"/>
      <c r="C37" s="140" t="s">
        <v>163</v>
      </c>
      <c r="D37" s="140">
        <f>F37+F39</f>
        <v>15</v>
      </c>
      <c r="E37" s="140" t="s">
        <v>164</v>
      </c>
      <c r="F37" s="140">
        <v>4</v>
      </c>
      <c r="G37" s="151" t="s">
        <v>165</v>
      </c>
      <c r="H37" s="82" t="s">
        <v>166</v>
      </c>
      <c r="I37" s="144">
        <f>F37-J37</f>
        <v>0</v>
      </c>
      <c r="J37" s="134">
        <v>4</v>
      </c>
      <c r="K37" s="151" t="s">
        <v>195</v>
      </c>
    </row>
    <row r="38" spans="1:11" ht="27" customHeight="1">
      <c r="A38" s="137"/>
      <c r="B38" s="150"/>
      <c r="C38" s="140"/>
      <c r="D38" s="140"/>
      <c r="E38" s="140"/>
      <c r="F38" s="140"/>
      <c r="G38" s="141"/>
      <c r="H38" s="99" t="s">
        <v>167</v>
      </c>
      <c r="I38" s="144"/>
      <c r="J38" s="138"/>
      <c r="K38" s="141"/>
    </row>
    <row r="39" spans="1:11" ht="27" customHeight="1">
      <c r="A39" s="137"/>
      <c r="B39" s="150"/>
      <c r="C39" s="140"/>
      <c r="D39" s="140"/>
      <c r="E39" s="140" t="s">
        <v>223</v>
      </c>
      <c r="F39" s="140">
        <v>11</v>
      </c>
      <c r="G39" s="145" t="s">
        <v>224</v>
      </c>
      <c r="H39" s="85" t="s">
        <v>202</v>
      </c>
      <c r="I39" s="144">
        <f>F39-J39</f>
        <v>11</v>
      </c>
      <c r="J39" s="134"/>
      <c r="K39" s="151"/>
    </row>
    <row r="40" spans="1:11" ht="27" customHeight="1">
      <c r="A40" s="137"/>
      <c r="B40" s="150"/>
      <c r="C40" s="140"/>
      <c r="D40" s="140"/>
      <c r="E40" s="140"/>
      <c r="F40" s="140"/>
      <c r="G40" s="145"/>
      <c r="H40" s="85" t="s">
        <v>216</v>
      </c>
      <c r="I40" s="144"/>
      <c r="J40" s="135"/>
      <c r="K40" s="152"/>
    </row>
    <row r="41" spans="1:11" ht="27" customHeight="1">
      <c r="A41" s="137"/>
      <c r="B41" s="150"/>
      <c r="C41" s="140"/>
      <c r="D41" s="140"/>
      <c r="E41" s="140"/>
      <c r="F41" s="140"/>
      <c r="G41" s="145"/>
      <c r="H41" s="85" t="s">
        <v>217</v>
      </c>
      <c r="I41" s="144"/>
      <c r="J41" s="135"/>
      <c r="K41" s="152"/>
    </row>
    <row r="42" spans="1:11" ht="27" customHeight="1">
      <c r="A42" s="137"/>
      <c r="B42" s="150"/>
      <c r="C42" s="140"/>
      <c r="D42" s="140"/>
      <c r="E42" s="140"/>
      <c r="F42" s="140"/>
      <c r="G42" s="145"/>
      <c r="H42" s="100" t="s">
        <v>211</v>
      </c>
      <c r="I42" s="144"/>
      <c r="J42" s="138"/>
      <c r="K42" s="141"/>
    </row>
    <row r="43" spans="1:11" ht="27" customHeight="1">
      <c r="A43" s="134" t="s">
        <v>168</v>
      </c>
      <c r="B43" s="154">
        <f>D43+D46+D50+D52</f>
        <v>34</v>
      </c>
      <c r="C43" s="134" t="s">
        <v>169</v>
      </c>
      <c r="D43" s="134">
        <f>F43</f>
        <v>12</v>
      </c>
      <c r="E43" s="134" t="s">
        <v>170</v>
      </c>
      <c r="F43" s="134">
        <v>12</v>
      </c>
      <c r="G43" s="145" t="s">
        <v>171</v>
      </c>
      <c r="H43" s="82" t="s">
        <v>204</v>
      </c>
      <c r="I43" s="148">
        <f>F43-J43</f>
        <v>10</v>
      </c>
      <c r="J43" s="134">
        <v>2</v>
      </c>
      <c r="K43" s="151" t="s">
        <v>207</v>
      </c>
    </row>
    <row r="44" spans="1:11" ht="27" customHeight="1">
      <c r="A44" s="135"/>
      <c r="B44" s="155"/>
      <c r="C44" s="135"/>
      <c r="D44" s="135"/>
      <c r="E44" s="135"/>
      <c r="F44" s="135"/>
      <c r="G44" s="145"/>
      <c r="H44" s="81" t="s">
        <v>205</v>
      </c>
      <c r="I44" s="156"/>
      <c r="J44" s="158"/>
      <c r="K44" s="152"/>
    </row>
    <row r="45" spans="1:11" ht="27" customHeight="1">
      <c r="A45" s="135"/>
      <c r="B45" s="155"/>
      <c r="C45" s="138"/>
      <c r="D45" s="138"/>
      <c r="E45" s="138"/>
      <c r="F45" s="138"/>
      <c r="G45" s="145"/>
      <c r="H45" s="81" t="s">
        <v>206</v>
      </c>
      <c r="I45" s="157"/>
      <c r="J45" s="159"/>
      <c r="K45" s="141"/>
    </row>
    <row r="46" spans="1:11" ht="27" customHeight="1">
      <c r="A46" s="135"/>
      <c r="B46" s="155"/>
      <c r="C46" s="134" t="s">
        <v>172</v>
      </c>
      <c r="D46" s="134">
        <f>F46</f>
        <v>12</v>
      </c>
      <c r="E46" s="134" t="s">
        <v>173</v>
      </c>
      <c r="F46" s="134">
        <v>12</v>
      </c>
      <c r="G46" s="146" t="s">
        <v>174</v>
      </c>
      <c r="H46" s="82" t="s">
        <v>203</v>
      </c>
      <c r="I46" s="160">
        <f>F46-J46</f>
        <v>12</v>
      </c>
      <c r="J46" s="134"/>
      <c r="K46" s="151"/>
    </row>
    <row r="47" spans="1:11" ht="27" customHeight="1">
      <c r="A47" s="135"/>
      <c r="B47" s="155"/>
      <c r="C47" s="135"/>
      <c r="D47" s="135"/>
      <c r="E47" s="135"/>
      <c r="F47" s="135"/>
      <c r="G47" s="147"/>
      <c r="H47" s="91" t="s">
        <v>208</v>
      </c>
      <c r="I47" s="161"/>
      <c r="J47" s="135"/>
      <c r="K47" s="152"/>
    </row>
    <row r="48" spans="1:11" ht="27" customHeight="1">
      <c r="A48" s="135"/>
      <c r="B48" s="155"/>
      <c r="C48" s="135"/>
      <c r="D48" s="135"/>
      <c r="E48" s="135"/>
      <c r="F48" s="135"/>
      <c r="G48" s="147"/>
      <c r="H48" s="81" t="s">
        <v>209</v>
      </c>
      <c r="I48" s="161"/>
      <c r="J48" s="135"/>
      <c r="K48" s="152"/>
    </row>
    <row r="49" spans="1:11" ht="27" customHeight="1">
      <c r="A49" s="135"/>
      <c r="B49" s="155"/>
      <c r="C49" s="135"/>
      <c r="D49" s="135"/>
      <c r="E49" s="135"/>
      <c r="F49" s="135"/>
      <c r="G49" s="147"/>
      <c r="H49" s="81" t="s">
        <v>210</v>
      </c>
      <c r="I49" s="161"/>
      <c r="J49" s="135"/>
      <c r="K49" s="152"/>
    </row>
    <row r="50" spans="1:11" ht="27" customHeight="1">
      <c r="A50" s="135"/>
      <c r="B50" s="155"/>
      <c r="C50" s="134" t="s">
        <v>175</v>
      </c>
      <c r="D50" s="134">
        <f>F50</f>
        <v>6</v>
      </c>
      <c r="E50" s="134" t="s">
        <v>176</v>
      </c>
      <c r="F50" s="134">
        <v>6</v>
      </c>
      <c r="G50" s="146" t="s">
        <v>177</v>
      </c>
      <c r="H50" s="47" t="s">
        <v>201</v>
      </c>
      <c r="I50" s="163">
        <f>F50-J50</f>
        <v>3</v>
      </c>
      <c r="J50" s="134">
        <v>3</v>
      </c>
      <c r="K50" s="151" t="s">
        <v>198</v>
      </c>
    </row>
    <row r="51" spans="1:11" ht="27" customHeight="1">
      <c r="A51" s="135"/>
      <c r="B51" s="155"/>
      <c r="C51" s="138"/>
      <c r="D51" s="138"/>
      <c r="E51" s="138"/>
      <c r="F51" s="138"/>
      <c r="G51" s="162"/>
      <c r="H51" s="49" t="s">
        <v>197</v>
      </c>
      <c r="I51" s="163"/>
      <c r="J51" s="138"/>
      <c r="K51" s="141"/>
    </row>
    <row r="52" spans="1:11" ht="27" customHeight="1">
      <c r="A52" s="135"/>
      <c r="B52" s="155"/>
      <c r="C52" s="134" t="s">
        <v>178</v>
      </c>
      <c r="D52" s="134">
        <f>F52</f>
        <v>4</v>
      </c>
      <c r="E52" s="134" t="s">
        <v>179</v>
      </c>
      <c r="F52" s="134">
        <v>4</v>
      </c>
      <c r="G52" s="146" t="s">
        <v>180</v>
      </c>
      <c r="H52" s="47" t="s">
        <v>181</v>
      </c>
      <c r="I52" s="163">
        <f>F52-J52</f>
        <v>3.5</v>
      </c>
      <c r="J52" s="134">
        <v>0.5</v>
      </c>
      <c r="K52" s="151" t="s">
        <v>196</v>
      </c>
    </row>
    <row r="53" spans="1:11" ht="27" customHeight="1">
      <c r="A53" s="135"/>
      <c r="B53" s="155"/>
      <c r="C53" s="135"/>
      <c r="D53" s="135"/>
      <c r="E53" s="135"/>
      <c r="F53" s="135"/>
      <c r="G53" s="162"/>
      <c r="H53" s="92" t="s">
        <v>222</v>
      </c>
      <c r="I53" s="163"/>
      <c r="J53" s="138"/>
      <c r="K53" s="141"/>
    </row>
    <row r="54" spans="1:11" ht="27" customHeight="1">
      <c r="A54" s="136" t="s">
        <v>182</v>
      </c>
      <c r="B54" s="154">
        <f>D54+D55+D56</f>
        <v>24</v>
      </c>
      <c r="C54" s="134" t="s">
        <v>183</v>
      </c>
      <c r="D54" s="51">
        <f>F54</f>
        <v>12</v>
      </c>
      <c r="E54" s="51" t="s">
        <v>184</v>
      </c>
      <c r="F54" s="51">
        <v>12</v>
      </c>
      <c r="G54" s="78" t="s">
        <v>185</v>
      </c>
      <c r="H54" s="50" t="s">
        <v>199</v>
      </c>
      <c r="I54" s="89">
        <f>F54-J54</f>
        <v>12</v>
      </c>
      <c r="J54" s="51"/>
      <c r="K54" s="52"/>
    </row>
    <row r="55" spans="1:11" ht="31.5" customHeight="1">
      <c r="A55" s="137"/>
      <c r="B55" s="155"/>
      <c r="C55" s="135"/>
      <c r="D55" s="53">
        <f>F55</f>
        <v>6</v>
      </c>
      <c r="E55" s="53" t="s">
        <v>186</v>
      </c>
      <c r="F55" s="53">
        <v>6</v>
      </c>
      <c r="G55" s="79" t="s">
        <v>187</v>
      </c>
      <c r="H55" s="83" t="s">
        <v>212</v>
      </c>
      <c r="I55" s="86">
        <f>F55-J55</f>
        <v>6</v>
      </c>
      <c r="J55" s="53"/>
      <c r="K55" s="54"/>
    </row>
    <row r="56" spans="1:11" ht="27" customHeight="1">
      <c r="A56" s="137"/>
      <c r="B56" s="155"/>
      <c r="C56" s="135"/>
      <c r="D56" s="134">
        <f>F56</f>
        <v>6</v>
      </c>
      <c r="E56" s="134" t="s">
        <v>188</v>
      </c>
      <c r="F56" s="134">
        <v>6</v>
      </c>
      <c r="G56" s="146" t="s">
        <v>189</v>
      </c>
      <c r="H56" s="164" t="s">
        <v>200</v>
      </c>
      <c r="I56" s="163">
        <f>F56-J56</f>
        <v>6</v>
      </c>
      <c r="J56" s="134"/>
      <c r="K56" s="166" t="s">
        <v>219</v>
      </c>
    </row>
    <row r="57" spans="1:11" ht="27" customHeight="1">
      <c r="A57" s="167"/>
      <c r="B57" s="168"/>
      <c r="C57" s="138"/>
      <c r="D57" s="138"/>
      <c r="E57" s="138"/>
      <c r="F57" s="138"/>
      <c r="G57" s="162"/>
      <c r="H57" s="165"/>
      <c r="I57" s="163"/>
      <c r="J57" s="138"/>
      <c r="K57" s="166"/>
    </row>
    <row r="58" spans="1:11" ht="27" customHeight="1">
      <c r="A58" s="53" t="s">
        <v>190</v>
      </c>
      <c r="B58" s="53">
        <f>SUM(B4:B57)</f>
        <v>100</v>
      </c>
      <c r="C58" s="55"/>
      <c r="D58" s="53">
        <f>SUM(D4:D57)</f>
        <v>100</v>
      </c>
      <c r="E58" s="56"/>
      <c r="F58" s="53">
        <f>SUM(F4:F57)</f>
        <v>100</v>
      </c>
      <c r="G58" s="41"/>
      <c r="H58" s="80"/>
      <c r="I58" s="90">
        <f>SUM(I4:I57)</f>
        <v>85.5</v>
      </c>
      <c r="J58" s="56">
        <f>SUM(J4:J57)</f>
        <v>14.5</v>
      </c>
      <c r="K58" s="55"/>
    </row>
  </sheetData>
  <sheetProtection/>
  <mergeCells count="127">
    <mergeCell ref="G56:G57"/>
    <mergeCell ref="H56:H57"/>
    <mergeCell ref="I56:I57"/>
    <mergeCell ref="J56:J57"/>
    <mergeCell ref="K56:K57"/>
    <mergeCell ref="A54:A57"/>
    <mergeCell ref="B54:B57"/>
    <mergeCell ref="C54:C57"/>
    <mergeCell ref="D56:D57"/>
    <mergeCell ref="E56:E57"/>
    <mergeCell ref="F56:F57"/>
    <mergeCell ref="K50:K51"/>
    <mergeCell ref="C52:C53"/>
    <mergeCell ref="D52:D53"/>
    <mergeCell ref="E52:E53"/>
    <mergeCell ref="F52:F53"/>
    <mergeCell ref="G52:G53"/>
    <mergeCell ref="I52:I53"/>
    <mergeCell ref="J52:J53"/>
    <mergeCell ref="K52:K53"/>
    <mergeCell ref="J46:J49"/>
    <mergeCell ref="K46:K49"/>
    <mergeCell ref="C50:C51"/>
    <mergeCell ref="D50:D51"/>
    <mergeCell ref="E50:E51"/>
    <mergeCell ref="F50:F51"/>
    <mergeCell ref="G50:G51"/>
    <mergeCell ref="I50:I51"/>
    <mergeCell ref="J50:J51"/>
    <mergeCell ref="G43:G45"/>
    <mergeCell ref="I43:I45"/>
    <mergeCell ref="J43:J45"/>
    <mergeCell ref="K43:K45"/>
    <mergeCell ref="C46:C49"/>
    <mergeCell ref="D46:D49"/>
    <mergeCell ref="E46:E49"/>
    <mergeCell ref="F46:F49"/>
    <mergeCell ref="G46:G49"/>
    <mergeCell ref="I46:I49"/>
    <mergeCell ref="A43:A53"/>
    <mergeCell ref="B43:B53"/>
    <mergeCell ref="C43:C45"/>
    <mergeCell ref="D43:D45"/>
    <mergeCell ref="E43:E45"/>
    <mergeCell ref="F43:F45"/>
    <mergeCell ref="J37:J38"/>
    <mergeCell ref="K37:K38"/>
    <mergeCell ref="E39:E42"/>
    <mergeCell ref="F39:F42"/>
    <mergeCell ref="G39:G42"/>
    <mergeCell ref="I39:I42"/>
    <mergeCell ref="J39:J42"/>
    <mergeCell ref="K39:K42"/>
    <mergeCell ref="G32:G36"/>
    <mergeCell ref="I32:I36"/>
    <mergeCell ref="J32:J36"/>
    <mergeCell ref="K32:K36"/>
    <mergeCell ref="C37:C42"/>
    <mergeCell ref="D37:D42"/>
    <mergeCell ref="E37:E38"/>
    <mergeCell ref="F37:F38"/>
    <mergeCell ref="G37:G38"/>
    <mergeCell ref="I37:I38"/>
    <mergeCell ref="G25:G28"/>
    <mergeCell ref="I25:I28"/>
    <mergeCell ref="J25:J28"/>
    <mergeCell ref="K25:K28"/>
    <mergeCell ref="E29:E31"/>
    <mergeCell ref="F29:F31"/>
    <mergeCell ref="G29:G31"/>
    <mergeCell ref="I29:I31"/>
    <mergeCell ref="J29:J31"/>
    <mergeCell ref="K29:K31"/>
    <mergeCell ref="A25:A42"/>
    <mergeCell ref="B25:B42"/>
    <mergeCell ref="C25:C36"/>
    <mergeCell ref="D25:D36"/>
    <mergeCell ref="E25:E28"/>
    <mergeCell ref="F25:F28"/>
    <mergeCell ref="E32:E36"/>
    <mergeCell ref="F32:F36"/>
    <mergeCell ref="J19:J22"/>
    <mergeCell ref="K19:K22"/>
    <mergeCell ref="E23:E24"/>
    <mergeCell ref="F23:F24"/>
    <mergeCell ref="G23:G24"/>
    <mergeCell ref="I23:I24"/>
    <mergeCell ref="J23:J24"/>
    <mergeCell ref="K23:K24"/>
    <mergeCell ref="C19:C24"/>
    <mergeCell ref="D19:D24"/>
    <mergeCell ref="E19:E22"/>
    <mergeCell ref="F19:F22"/>
    <mergeCell ref="G19:G22"/>
    <mergeCell ref="I19:I22"/>
    <mergeCell ref="E16:E18"/>
    <mergeCell ref="F16:F18"/>
    <mergeCell ref="G16:G18"/>
    <mergeCell ref="I16:I18"/>
    <mergeCell ref="J16:J18"/>
    <mergeCell ref="K16:K18"/>
    <mergeCell ref="E12:E15"/>
    <mergeCell ref="F12:F15"/>
    <mergeCell ref="G12:G15"/>
    <mergeCell ref="I12:I15"/>
    <mergeCell ref="J12:J15"/>
    <mergeCell ref="K12:K15"/>
    <mergeCell ref="G4:G8"/>
    <mergeCell ref="I4:I8"/>
    <mergeCell ref="J4:J8"/>
    <mergeCell ref="K4:K8"/>
    <mergeCell ref="E9:E11"/>
    <mergeCell ref="F9:F11"/>
    <mergeCell ref="G9:G11"/>
    <mergeCell ref="I9:I11"/>
    <mergeCell ref="J9:J11"/>
    <mergeCell ref="K9:K11"/>
    <mergeCell ref="A1:B1"/>
    <mergeCell ref="A2:K2"/>
    <mergeCell ref="A4:A24"/>
    <mergeCell ref="B4:B24"/>
    <mergeCell ref="C4:C11"/>
    <mergeCell ref="D4:D11"/>
    <mergeCell ref="C12:C18"/>
    <mergeCell ref="D12:D18"/>
    <mergeCell ref="E4:E8"/>
    <mergeCell ref="F4:F8"/>
  </mergeCells>
  <printOptions horizontalCentered="1"/>
  <pageMargins left="0" right="0" top="0.5511811023622047" bottom="0.35433070866141736" header="0.31496062992125984" footer="0.2362204724409449"/>
  <pageSetup horizontalDpi="600" verticalDpi="600" orientation="landscape" paperSize="9" scale="83" r:id="rId1"/>
  <headerFooter>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2021-11-08T07:52:05Z</cp:lastPrinted>
  <dcterms:created xsi:type="dcterms:W3CDTF">2006-09-13T11:21:51Z</dcterms:created>
  <dcterms:modified xsi:type="dcterms:W3CDTF">2021-11-08T07:52:09Z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2052-9.1.0.5119</vt:lpwstr>
  </property>
</Properties>
</file>